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рабочие документы\навчальний відділ\плани на перевірку\на сайт (вчена рада)\A4 MM\"/>
    </mc:Choice>
  </mc:AlternateContent>
  <bookViews>
    <workbookView xWindow="-120" yWindow="-120" windowWidth="29040" windowHeight="15840" activeTab="3"/>
  </bookViews>
  <sheets>
    <sheet name="Титул ЗО" sheetId="6" r:id="rId1"/>
    <sheet name="План денна" sheetId="3" state="hidden" r:id="rId2"/>
    <sheet name="Семестровка" sheetId="4" state="hidden" r:id="rId3"/>
    <sheet name="План ЗО" sheetId="5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0" roundtripDataChecksum="Pg81abXwPWKhonOz8EX/ruGRDzxP03Vor0THMCAupZI="/>
    </ext>
  </extLst>
</workbook>
</file>

<file path=xl/calcChain.xml><?xml version="1.0" encoding="utf-8"?>
<calcChain xmlns="http://schemas.openxmlformats.org/spreadsheetml/2006/main">
  <c r="O51" i="5" l="1"/>
  <c r="N51" i="5"/>
  <c r="J51" i="5"/>
  <c r="K51" i="5"/>
  <c r="L51" i="5"/>
  <c r="I51" i="5"/>
  <c r="O50" i="5"/>
  <c r="N50" i="5"/>
  <c r="L50" i="5"/>
  <c r="K50" i="5"/>
  <c r="J50" i="5"/>
  <c r="I50" i="5"/>
  <c r="O49" i="5" a="1"/>
  <c r="O49" i="5" s="1"/>
  <c r="N49" i="5" a="1"/>
  <c r="N49" i="5" s="1"/>
  <c r="M49" i="5"/>
  <c r="J49" i="5" a="1"/>
  <c r="J49" i="5" s="1"/>
  <c r="K49" i="5" a="1"/>
  <c r="K49" i="5"/>
  <c r="L49" i="5" a="1"/>
  <c r="L49" i="5" s="1"/>
  <c r="I49" i="5" a="1"/>
  <c r="I49" i="5" s="1"/>
  <c r="I41" i="5" a="1"/>
  <c r="I41" i="5" s="1"/>
  <c r="I43" i="5" a="1"/>
  <c r="I43" i="5" s="1"/>
  <c r="I45" i="5" a="1"/>
  <c r="I45" i="5" s="1"/>
  <c r="M45" i="5" s="1"/>
  <c r="I47" i="5" a="1"/>
  <c r="I47" i="5" s="1"/>
  <c r="I39" i="5" a="1"/>
  <c r="I39" i="5" s="1"/>
  <c r="M23" i="5"/>
  <c r="J37" i="5"/>
  <c r="K37" i="5"/>
  <c r="L37" i="5"/>
  <c r="I34" i="5" a="1"/>
  <c r="I34" i="5" s="1"/>
  <c r="N34" i="5" s="1"/>
  <c r="N37" i="5" s="1"/>
  <c r="O31" i="5"/>
  <c r="N31" i="5"/>
  <c r="J31" i="5"/>
  <c r="K31" i="5"/>
  <c r="L31" i="5"/>
  <c r="I31" i="5"/>
  <c r="M15" i="5"/>
  <c r="M16" i="5"/>
  <c r="M17" i="5"/>
  <c r="M18" i="5"/>
  <c r="M19" i="5"/>
  <c r="M20" i="5"/>
  <c r="M14" i="5"/>
  <c r="M11" i="5"/>
  <c r="O21" i="5" a="1"/>
  <c r="O21" i="5" s="1"/>
  <c r="N21" i="5" a="1"/>
  <c r="N21" i="5" s="1"/>
  <c r="J21" i="5" a="1"/>
  <c r="J21" i="5" s="1"/>
  <c r="K21" i="5" a="1"/>
  <c r="K21" i="5"/>
  <c r="L21" i="5" a="1"/>
  <c r="L21" i="5" s="1"/>
  <c r="I21" i="5" a="1"/>
  <c r="I21" i="5" s="1"/>
  <c r="I12" i="5"/>
  <c r="M29" i="5"/>
  <c r="M30" i="5" s="1"/>
  <c r="N19" i="5"/>
  <c r="I20" i="5" a="1"/>
  <c r="I20" i="5" s="1"/>
  <c r="I19" i="5" a="1"/>
  <c r="I19" i="5" s="1"/>
  <c r="I18" i="5" a="1"/>
  <c r="I18" i="5" s="1"/>
  <c r="I17" i="5" a="1"/>
  <c r="I17" i="5" s="1"/>
  <c r="I16" i="5" a="1"/>
  <c r="I16" i="5" s="1"/>
  <c r="I15" i="5" a="1"/>
  <c r="I15" i="5" s="1"/>
  <c r="I14" i="5" a="1"/>
  <c r="I14" i="5" s="1"/>
  <c r="N14" i="5" s="1"/>
  <c r="I11" i="5" a="1"/>
  <c r="I11" i="5" s="1"/>
  <c r="J12" i="5"/>
  <c r="K12" i="5"/>
  <c r="L12" i="5"/>
  <c r="T34" i="6" a="1"/>
  <c r="T34" i="6" s="1"/>
  <c r="Q34" i="6" a="1"/>
  <c r="Q34" i="6" s="1"/>
  <c r="N34" i="6" a="1"/>
  <c r="N34" i="6" s="1"/>
  <c r="G34" i="6" a="1"/>
  <c r="G34" i="6" s="1"/>
  <c r="W33" i="6" a="1"/>
  <c r="W33" i="6" s="1"/>
  <c r="W34" i="6" s="1" a="1"/>
  <c r="W34" i="6" s="1"/>
  <c r="G51" i="5"/>
  <c r="H50" i="5"/>
  <c r="G50" i="5"/>
  <c r="H49" i="5"/>
  <c r="G49" i="5"/>
  <c r="G37" i="5"/>
  <c r="H30" i="5"/>
  <c r="G30" i="5"/>
  <c r="G31" i="5"/>
  <c r="H28" i="5"/>
  <c r="M28" i="5" s="1"/>
  <c r="H29" i="5"/>
  <c r="H25" i="5"/>
  <c r="M25" i="5" s="1"/>
  <c r="H24" i="5"/>
  <c r="M24" i="5" s="1"/>
  <c r="H23" i="5"/>
  <c r="H26" i="5" s="1"/>
  <c r="G21" i="5"/>
  <c r="H20" i="5"/>
  <c r="H19" i="5"/>
  <c r="H18" i="5"/>
  <c r="H17" i="5"/>
  <c r="H16" i="5"/>
  <c r="H15" i="5"/>
  <c r="G12" i="5"/>
  <c r="N43" i="5" l="1"/>
  <c r="M43" i="5"/>
  <c r="O47" i="5"/>
  <c r="M47" i="5"/>
  <c r="N41" i="5"/>
  <c r="M41" i="5"/>
  <c r="O39" i="5"/>
  <c r="M39" i="5"/>
  <c r="I37" i="5"/>
  <c r="M34" i="5"/>
  <c r="M37" i="5" s="1"/>
  <c r="M12" i="5"/>
  <c r="O20" i="5"/>
  <c r="N16" i="5"/>
  <c r="O18" i="5"/>
  <c r="N15" i="5"/>
  <c r="O17" i="5"/>
  <c r="N11" i="5"/>
  <c r="N12" i="5" s="1"/>
  <c r="O45" i="5"/>
  <c r="O52" i="5" l="1"/>
  <c r="N52" i="5"/>
  <c r="H47" i="5" l="1"/>
  <c r="H46" i="5"/>
  <c r="H45" i="5"/>
  <c r="H43" i="5"/>
  <c r="M50" i="5" s="1"/>
  <c r="H41" i="5"/>
  <c r="H39" i="5"/>
  <c r="H34" i="5"/>
  <c r="H37" i="5" s="1"/>
  <c r="G26" i="5"/>
  <c r="M26" i="5"/>
  <c r="H14" i="5"/>
  <c r="H11" i="5"/>
  <c r="H12" i="5" s="1"/>
  <c r="L54" i="4"/>
  <c r="D52" i="4"/>
  <c r="I51" i="4"/>
  <c r="H51" i="4"/>
  <c r="G51" i="4"/>
  <c r="F50" i="4"/>
  <c r="K50" i="4" s="1"/>
  <c r="K49" i="4"/>
  <c r="F49" i="4"/>
  <c r="E49" i="4" s="1"/>
  <c r="D49" i="4" s="1"/>
  <c r="D38" i="4"/>
  <c r="E37" i="4"/>
  <c r="F36" i="4"/>
  <c r="M36" i="4" s="1"/>
  <c r="E36" i="4"/>
  <c r="J35" i="4"/>
  <c r="F35" i="4"/>
  <c r="K35" i="4" s="1"/>
  <c r="E35" i="4"/>
  <c r="K34" i="4"/>
  <c r="J34" i="4"/>
  <c r="F34" i="4"/>
  <c r="E34" i="4"/>
  <c r="M34" i="4" s="1"/>
  <c r="M33" i="4"/>
  <c r="F33" i="4"/>
  <c r="K33" i="4" s="1"/>
  <c r="E33" i="4"/>
  <c r="F32" i="4"/>
  <c r="K32" i="4" s="1"/>
  <c r="E32" i="4"/>
  <c r="F31" i="4"/>
  <c r="E31" i="4"/>
  <c r="K30" i="4"/>
  <c r="F30" i="4"/>
  <c r="M30" i="4" s="1"/>
  <c r="E30" i="4"/>
  <c r="F29" i="4"/>
  <c r="K29" i="4" s="1"/>
  <c r="E29" i="4"/>
  <c r="D19" i="4"/>
  <c r="H18" i="4"/>
  <c r="F18" i="4"/>
  <c r="K18" i="4" s="1"/>
  <c r="E18" i="4"/>
  <c r="F17" i="4"/>
  <c r="K17" i="4" s="1"/>
  <c r="E17" i="4"/>
  <c r="J17" i="4" s="1"/>
  <c r="K16" i="4"/>
  <c r="F16" i="4"/>
  <c r="E16" i="4"/>
  <c r="M16" i="4" s="1"/>
  <c r="F15" i="4"/>
  <c r="M15" i="4" s="1"/>
  <c r="E15" i="4"/>
  <c r="K14" i="4"/>
  <c r="J14" i="4"/>
  <c r="F14" i="4"/>
  <c r="M14" i="4" s="1"/>
  <c r="E14" i="4"/>
  <c r="K13" i="4"/>
  <c r="F13" i="4"/>
  <c r="E13" i="4"/>
  <c r="J13" i="4" s="1"/>
  <c r="M12" i="4"/>
  <c r="F12" i="4"/>
  <c r="K12" i="4" s="1"/>
  <c r="E12" i="4"/>
  <c r="F11" i="4"/>
  <c r="K11" i="4" s="1"/>
  <c r="E11" i="4"/>
  <c r="F10" i="4"/>
  <c r="E10" i="4"/>
  <c r="U53" i="3"/>
  <c r="T53" i="3"/>
  <c r="S53" i="3"/>
  <c r="R53" i="3"/>
  <c r="U51" i="3"/>
  <c r="U50" i="3"/>
  <c r="T50" i="3"/>
  <c r="S50" i="3"/>
  <c r="R50" i="3"/>
  <c r="R51" i="3" s="1"/>
  <c r="Q50" i="3"/>
  <c r="P50" i="3"/>
  <c r="O50" i="3"/>
  <c r="O51" i="3" s="1"/>
  <c r="N50" i="3"/>
  <c r="N51" i="3" s="1"/>
  <c r="L50" i="3"/>
  <c r="K50" i="3"/>
  <c r="J50" i="3"/>
  <c r="J51" i="3" s="1"/>
  <c r="G50" i="3"/>
  <c r="G51" i="3" s="1"/>
  <c r="I49" i="3"/>
  <c r="H49" i="3"/>
  <c r="M49" i="3" s="1"/>
  <c r="I48" i="3"/>
  <c r="H48" i="3"/>
  <c r="M48" i="3" s="1"/>
  <c r="I47" i="3"/>
  <c r="H47" i="3"/>
  <c r="M47" i="3" s="1"/>
  <c r="I46" i="3"/>
  <c r="H46" i="3"/>
  <c r="I45" i="3"/>
  <c r="H45" i="3"/>
  <c r="I44" i="3"/>
  <c r="H44" i="3"/>
  <c r="M44" i="3" s="1"/>
  <c r="I43" i="3"/>
  <c r="H43" i="3"/>
  <c r="M43" i="3" s="1"/>
  <c r="M42" i="3"/>
  <c r="I42" i="3"/>
  <c r="H42" i="3"/>
  <c r="I41" i="3"/>
  <c r="H41" i="3"/>
  <c r="M41" i="3" s="1"/>
  <c r="I40" i="3"/>
  <c r="H40" i="3"/>
  <c r="U36" i="3"/>
  <c r="T36" i="3"/>
  <c r="S36" i="3"/>
  <c r="R36" i="3"/>
  <c r="Q36" i="3"/>
  <c r="P36" i="3"/>
  <c r="O36" i="3"/>
  <c r="N36" i="3"/>
  <c r="L36" i="3"/>
  <c r="K36" i="3"/>
  <c r="J36" i="3"/>
  <c r="I36" i="3"/>
  <c r="G36" i="3"/>
  <c r="H35" i="3"/>
  <c r="H34" i="3"/>
  <c r="M34" i="3" s="1"/>
  <c r="H33" i="3"/>
  <c r="H36" i="3" s="1"/>
  <c r="Q29" i="3"/>
  <c r="P29" i="3"/>
  <c r="O29" i="3"/>
  <c r="O30" i="3" s="1"/>
  <c r="O52" i="3" s="1"/>
  <c r="O53" i="3" s="1"/>
  <c r="N29" i="3"/>
  <c r="L29" i="3"/>
  <c r="K29" i="3"/>
  <c r="J29" i="3"/>
  <c r="J30" i="3" s="1"/>
  <c r="H29" i="3"/>
  <c r="G29" i="3"/>
  <c r="G30" i="3" s="1"/>
  <c r="R30" i="3" s="1"/>
  <c r="I28" i="3"/>
  <c r="I29" i="3" s="1"/>
  <c r="H28" i="3"/>
  <c r="Q26" i="3"/>
  <c r="P26" i="3"/>
  <c r="O26" i="3"/>
  <c r="N26" i="3"/>
  <c r="L26" i="3"/>
  <c r="K26" i="3"/>
  <c r="K30" i="3" s="1"/>
  <c r="J26" i="3"/>
  <c r="G26" i="3"/>
  <c r="I25" i="3"/>
  <c r="H25" i="3"/>
  <c r="I24" i="3"/>
  <c r="H24" i="3"/>
  <c r="H26" i="3" s="1"/>
  <c r="U22" i="3"/>
  <c r="T22" i="3"/>
  <c r="S22" i="3"/>
  <c r="R22" i="3"/>
  <c r="Q22" i="3"/>
  <c r="P22" i="3"/>
  <c r="O22" i="3"/>
  <c r="N22" i="3"/>
  <c r="L22" i="3"/>
  <c r="K22" i="3"/>
  <c r="J22" i="3"/>
  <c r="G22" i="3"/>
  <c r="I21" i="3"/>
  <c r="M21" i="3" s="1"/>
  <c r="H21" i="3"/>
  <c r="I20" i="3"/>
  <c r="H20" i="3"/>
  <c r="M20" i="3" s="1"/>
  <c r="I19" i="3"/>
  <c r="H19" i="3"/>
  <c r="M19" i="3" s="1"/>
  <c r="M18" i="3"/>
  <c r="I18" i="3"/>
  <c r="H18" i="3"/>
  <c r="I17" i="3"/>
  <c r="I22" i="3" s="1"/>
  <c r="H17" i="3"/>
  <c r="M17" i="3" s="1"/>
  <c r="U15" i="3"/>
  <c r="T15" i="3"/>
  <c r="S15" i="3"/>
  <c r="R15" i="3"/>
  <c r="Q15" i="3"/>
  <c r="P15" i="3"/>
  <c r="O15" i="3"/>
  <c r="L15" i="3"/>
  <c r="K15" i="3"/>
  <c r="J15" i="3"/>
  <c r="G15" i="3"/>
  <c r="I14" i="3"/>
  <c r="H14" i="3"/>
  <c r="M14" i="3" s="1"/>
  <c r="N13" i="3"/>
  <c r="N15" i="3" s="1"/>
  <c r="I13" i="3"/>
  <c r="H13" i="3"/>
  <c r="M13" i="3" s="1"/>
  <c r="N12" i="3"/>
  <c r="M12" i="3"/>
  <c r="I12" i="3"/>
  <c r="H12" i="3"/>
  <c r="I11" i="3"/>
  <c r="M11" i="3" s="1"/>
  <c r="H11" i="3"/>
  <c r="M21" i="5" l="1"/>
  <c r="M31" i="5" s="1"/>
  <c r="M51" i="5" s="1"/>
  <c r="H21" i="5"/>
  <c r="G52" i="3"/>
  <c r="J52" i="3"/>
  <c r="I26" i="3"/>
  <c r="L30" i="3"/>
  <c r="Q30" i="3"/>
  <c r="N30" i="3"/>
  <c r="N52" i="3" s="1"/>
  <c r="N53" i="3" s="1"/>
  <c r="M46" i="3"/>
  <c r="S51" i="3"/>
  <c r="M11" i="4"/>
  <c r="M13" i="4"/>
  <c r="M32" i="4"/>
  <c r="M35" i="4"/>
  <c r="K51" i="4"/>
  <c r="M24" i="3"/>
  <c r="M33" i="3"/>
  <c r="M36" i="3" s="1"/>
  <c r="H50" i="3"/>
  <c r="H51" i="3" s="1"/>
  <c r="K51" i="3"/>
  <c r="K52" i="3" s="1"/>
  <c r="P51" i="3"/>
  <c r="T51" i="3"/>
  <c r="M10" i="4"/>
  <c r="J12" i="4"/>
  <c r="J30" i="4"/>
  <c r="M31" i="4"/>
  <c r="J33" i="4"/>
  <c r="J36" i="4"/>
  <c r="M22" i="3"/>
  <c r="I15" i="3"/>
  <c r="M25" i="3"/>
  <c r="P30" i="3"/>
  <c r="P52" i="3" s="1"/>
  <c r="P53" i="3" s="1"/>
  <c r="M45" i="3"/>
  <c r="L51" i="3"/>
  <c r="L52" i="3" s="1"/>
  <c r="Q51" i="3"/>
  <c r="J15" i="4"/>
  <c r="M29" i="4"/>
  <c r="J32" i="4"/>
  <c r="M49" i="4"/>
  <c r="P57" i="5"/>
  <c r="P58" i="5" s="1"/>
  <c r="I30" i="3"/>
  <c r="Q58" i="3"/>
  <c r="M15" i="3"/>
  <c r="I50" i="3"/>
  <c r="I51" i="3" s="1"/>
  <c r="J11" i="4"/>
  <c r="M17" i="4"/>
  <c r="F51" i="4"/>
  <c r="M40" i="3"/>
  <c r="M50" i="3" s="1"/>
  <c r="M51" i="3" s="1"/>
  <c r="J16" i="4"/>
  <c r="J29" i="4"/>
  <c r="M28" i="3"/>
  <c r="M29" i="3" s="1"/>
  <c r="J10" i="4"/>
  <c r="J31" i="4"/>
  <c r="H15" i="3"/>
  <c r="K10" i="4"/>
  <c r="J18" i="4"/>
  <c r="K31" i="4"/>
  <c r="H22" i="3"/>
  <c r="H30" i="3" s="1"/>
  <c r="K15" i="4"/>
  <c r="K36" i="4"/>
  <c r="I52" i="3" l="1"/>
  <c r="M26" i="3"/>
  <c r="M30" i="3" s="1"/>
  <c r="M52" i="3" s="1"/>
  <c r="Q52" i="3"/>
  <c r="Q53" i="3" s="1"/>
  <c r="H31" i="5"/>
  <c r="H51" i="5" s="1"/>
  <c r="R58" i="3"/>
  <c r="Q59" i="3"/>
  <c r="H52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<sst xmlns="http://schemas.openxmlformats.org/spreadsheetml/2006/main" count="517" uniqueCount="233">
  <si>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</si>
  <si>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</si>
  <si>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</si>
  <si>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</si>
  <si>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>НАВЧАЛЬНИЙ ПЛАН</t>
  </si>
  <si>
    <t>На основі ступенів бакалавра, магістра, освітньо-кваліфікаційного рівня спеціаліста</t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</si>
  <si>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</si>
  <si>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</si>
  <si>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</si>
  <si>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</si>
  <si>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</si>
  <si>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</si>
  <si>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</si>
  <si>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</si>
  <si>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</si>
  <si>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</si>
  <si>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</si>
  <si>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</si>
  <si>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</si>
  <si>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</si>
  <si>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</t>
  </si>
  <si>
    <t>С</t>
  </si>
  <si>
    <t>К</t>
  </si>
  <si>
    <t>П</t>
  </si>
  <si>
    <t>Д</t>
  </si>
  <si>
    <t>А</t>
  </si>
  <si>
    <t>Теоретичне навчання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</si>
  <si>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</si>
  <si>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</si>
  <si>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</si>
  <si>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</si>
  <si>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</si>
  <si>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</si>
  <si>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</si>
  <si>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</si>
  <si>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Виробнича педагогічна практика (у середній школі)</t>
  </si>
  <si>
    <t>Виробнича педагогічна практика (у закладах вищої освіти)</t>
  </si>
  <si>
    <t>Кваліфікаційна робота магістра</t>
  </si>
  <si>
    <t>Всього</t>
  </si>
  <si>
    <t>протокол № 9</t>
  </si>
  <si>
    <t>Н</t>
  </si>
  <si>
    <t>Н/П</t>
  </si>
  <si>
    <t>Т/П</t>
  </si>
  <si>
    <t>С/П</t>
  </si>
  <si>
    <t>Виконання кваліф. роботи</t>
  </si>
  <si>
    <t>V. План освітнього процесу</t>
  </si>
  <si>
    <t>№ з/п</t>
  </si>
  <si>
    <t>НАЗВА ДИСЦИПЛІН</t>
  </si>
  <si>
    <t>Розподіл за семестрами</t>
  </si>
  <si>
    <t>Кількість кредитів ECTS</t>
  </si>
  <si>
    <t>Кількість годин</t>
  </si>
  <si>
    <t>Кількість аудиторних годин за сместрами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</si>
  <si>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</si>
  <si>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</si>
  <si>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</si>
  <si>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</si>
  <si>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</si>
  <si>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</si>
  <si>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</si>
  <si>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</si>
  <si>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</si>
  <si>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>лаборат.</t>
  </si>
  <si>
    <t>практич</t>
  </si>
  <si>
    <t>1 курс</t>
  </si>
  <si>
    <t>2 курс</t>
  </si>
  <si>
    <t>2а</t>
  </si>
  <si>
    <t>2б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</si>
  <si>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</si>
  <si>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</si>
  <si>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</si>
  <si>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</si>
  <si>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Українска мова за професійним спрямуванням</t>
  </si>
  <si>
    <t>1д</t>
  </si>
  <si>
    <t>1.1.2</t>
  </si>
  <si>
    <t>Ділове та академічне письмо іноземною мовою</t>
  </si>
  <si>
    <t>1</t>
  </si>
  <si>
    <t>1.1.3</t>
  </si>
  <si>
    <t>Психолого-педагогічні засади управління освітнім процесом</t>
  </si>
  <si>
    <t>1.1.4</t>
  </si>
  <si>
    <t>Основи фундаментальних досліджень</t>
  </si>
  <si>
    <t>Разом:</t>
  </si>
  <si>
    <t>1.2 Цикл професійної підготовки</t>
  </si>
  <si>
    <t>1.2.1</t>
  </si>
  <si>
    <t>Хмарні технології та STEM-освіта</t>
  </si>
  <si>
    <t>1.2.2</t>
  </si>
  <si>
    <t>Методика навчання математики та основ економіки в профільних та спеціалізованих навчальних закладах</t>
  </si>
  <si>
    <t>1.2.3</t>
  </si>
  <si>
    <t>Теорія функцій комплексної змінної</t>
  </si>
  <si>
    <t>1.2.4</t>
  </si>
  <si>
    <t>Міждисциплінарна курсова робота (математика+економіка)</t>
  </si>
  <si>
    <t>2д</t>
  </si>
  <si>
    <t>1.2.5</t>
  </si>
  <si>
    <t>Прикладні математичні пакети для обробки данних та математичного моделювання</t>
  </si>
  <si>
    <t>Разом п.1.2</t>
  </si>
  <si>
    <t>1.3. Практична підготовка</t>
  </si>
  <si>
    <t>1.3.1</t>
  </si>
  <si>
    <t>1.3.2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</si>
  <si>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</si>
  <si>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</si>
  <si>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</si>
  <si>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</si>
  <si>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</si>
  <si>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</si>
  <si>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</si>
  <si>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</si>
  <si>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</si>
  <si>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Основи лекторської майстерності</t>
  </si>
  <si>
    <t>Професійна етика</t>
  </si>
  <si>
    <t>Дисципліни з інших ОП ДДМА</t>
  </si>
  <si>
    <t>Разом п.2.1</t>
  </si>
  <si>
    <t>Фізичне виховання</t>
  </si>
  <si>
    <t>с*</t>
  </si>
  <si>
    <t>Примітка:   с* - секційні заняття (факультатив)</t>
  </si>
  <si>
    <t>2.2.  Цикл професійної підготовки</t>
  </si>
  <si>
    <t>2.2.1</t>
  </si>
  <si>
    <t>Додаткові розділи елементарної математики</t>
  </si>
  <si>
    <t>Основи варіаційного числення</t>
  </si>
  <si>
    <t>2.2.2</t>
  </si>
  <si>
    <t>Методика розробки бізнес-проектів</t>
  </si>
  <si>
    <t>Сучасні освітні парадигми та технології</t>
  </si>
  <si>
    <t>2.2.3</t>
  </si>
  <si>
    <t>Вибрані питання теорії диференціальних рівнянь</t>
  </si>
  <si>
    <t>Чисельні методи та моделювання</t>
  </si>
  <si>
    <t>2.2.4</t>
  </si>
  <si>
    <t>Сучасні проблеми математичної та економічної освіти</t>
  </si>
  <si>
    <t>Сучасний урок економіки</t>
  </si>
  <si>
    <t>2.2.5</t>
  </si>
  <si>
    <t>Функціональний аналіз</t>
  </si>
  <si>
    <t>Теорія функцій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</si>
  <si>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</si>
  <si>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</si>
  <si>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</si>
  <si>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</si>
  <si>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>Кількість екзаменів</t>
  </si>
  <si>
    <t>Кількість заліків</t>
  </si>
  <si>
    <t>Кількість курсових проектів</t>
  </si>
  <si>
    <t>Кількість курсових робіт</t>
  </si>
  <si>
    <t>Частка кредитів</t>
  </si>
  <si>
    <t>обов'язкові</t>
  </si>
  <si>
    <t>вибіркові</t>
  </si>
  <si>
    <t>Декан факультету ФЕМ</t>
  </si>
  <si>
    <t>В.Д. Кассов</t>
  </si>
  <si>
    <t>Зав. кафедри</t>
  </si>
  <si>
    <t>К.В.Власенко</t>
  </si>
  <si>
    <t>Голова проектної групи</t>
  </si>
  <si>
    <t>Середня освіта (Математика, економіка)</t>
  </si>
  <si>
    <t>1 семестр 15 тижнів</t>
  </si>
  <si>
    <t>Назва дисципліни</t>
  </si>
  <si>
    <t>Кількість кредитів ЄКТС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</si>
  <si>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</si>
  <si>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</si>
  <si>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</si>
  <si>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</si>
  <si>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</si>
  <si>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</si>
  <si>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</si>
  <si>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</si>
  <si>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</si>
  <si>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ПЗ</t>
  </si>
  <si>
    <t>З</t>
  </si>
  <si>
    <t>О</t>
  </si>
  <si>
    <t>ДЗ</t>
  </si>
  <si>
    <t>І</t>
  </si>
  <si>
    <t>В</t>
  </si>
  <si>
    <t>Основи лекторської майстерності / Професійна етика</t>
  </si>
  <si>
    <t>Додаткові розділи елементарної математики / Основи варіаційного числення</t>
  </si>
  <si>
    <t>Методика розробки бізнес-проектів / Сучасні освітні парадигми та технології</t>
  </si>
  <si>
    <t>контроль</t>
  </si>
  <si>
    <t>2 семестр 18 тижнів</t>
  </si>
  <si>
    <t>Вибрані питання теорії диференціальних рівнянь / Чисельні методи та моделювання</t>
  </si>
  <si>
    <t>Сучасні проблеми математичної та економічної освіти / Сучасний урок економіки</t>
  </si>
  <si>
    <t>Функціональний аналіз / Теорія функцій</t>
  </si>
  <si>
    <t>3 семестр 17 тижнів</t>
  </si>
  <si>
    <t>самостійна робота</t>
  </si>
  <si>
    <t>лабораторні</t>
  </si>
  <si>
    <t>практичні</t>
  </si>
  <si>
    <t>обовязкові</t>
  </si>
  <si>
    <t>Загальна підготовка</t>
  </si>
  <si>
    <t>Професійна підготовка</t>
  </si>
  <si>
    <t>4/0</t>
  </si>
  <si>
    <t>Разом п.1.1:</t>
  </si>
  <si>
    <t>Методика навчання математики в профільних та спеціалізованих навчальних закладах</t>
  </si>
  <si>
    <t>Разом п.1.2:</t>
  </si>
  <si>
    <t>1.4</t>
  </si>
  <si>
    <t>3</t>
  </si>
  <si>
    <t>2.2.3-2</t>
  </si>
  <si>
    <t>Кількість годин на семестр</t>
  </si>
  <si>
    <t>В. о. зав. кафедри ММ</t>
  </si>
  <si>
    <t>Ольга РОВЕНСЬКА</t>
  </si>
  <si>
    <t>Гарант освітньої програми</t>
  </si>
  <si>
    <t>Декан факультету ФМ</t>
  </si>
  <si>
    <t>Валерій КАССОВ</t>
  </si>
  <si>
    <t>Додаткові розділи теоретичної та прикладної інформатики</t>
  </si>
  <si>
    <t>Методика навчання інформатики в профільних та спеціалізованих навчальних закладах</t>
  </si>
  <si>
    <t>Математичне моделювання та обробка інформації в технічних процесах</t>
  </si>
  <si>
    <t>1.2.6</t>
  </si>
  <si>
    <t xml:space="preserve">Теорія та практика STEM освіти </t>
  </si>
  <si>
    <t>1.2.7</t>
  </si>
  <si>
    <t>Педагогічна практика в закладах середньої освіти з математики</t>
  </si>
  <si>
    <t>Педагогічна практика в закладах середньої освіти з інформатики</t>
  </si>
  <si>
    <t>1.3.3</t>
  </si>
  <si>
    <t xml:space="preserve">Практикум з робототехніки </t>
  </si>
  <si>
    <t>Комплексний кваліфікаційний іспит</t>
  </si>
  <si>
    <t xml:space="preserve">Методологія педагогічних досліджень </t>
  </si>
  <si>
    <t xml:space="preserve">Сучасний урок математики </t>
  </si>
  <si>
    <t xml:space="preserve">Сучасний урок інформатики </t>
  </si>
  <si>
    <t>2.2.3-3</t>
  </si>
  <si>
    <t>Методика розробки освітнього проєкта з
інформатики</t>
  </si>
  <si>
    <t>Методика розробки освітнього проєкта з
робототехніки</t>
  </si>
  <si>
    <r>
      <rPr>
        <sz val="20"/>
        <color indexed="8"/>
        <rFont val="Times New Roman"/>
        <family val="1"/>
        <charset val="204"/>
      </rPr>
      <t xml:space="preserve">Кваліфікація: </t>
    </r>
    <r>
      <rPr>
        <sz val="14"/>
        <color indexed="8"/>
        <rFont val="Times New Roman"/>
        <family val="1"/>
        <charset val="204"/>
      </rPr>
      <t xml:space="preserve"> </t>
    </r>
    <r>
      <rPr>
        <b/>
        <sz val="16"/>
        <color indexed="8"/>
        <rFont val="Times New Roman"/>
        <family val="1"/>
        <charset val="204"/>
      </rPr>
      <t>Магістр середньої освіти (математика). Вчитель-магістр математики, інформатики та робототехніки</t>
    </r>
  </si>
  <si>
    <t>"30" квітня 2026 р.</t>
  </si>
  <si>
    <t>В. о ректора ________________________</t>
  </si>
  <si>
    <t xml:space="preserve">                   (Роман ТОМАШЕВСЬКИЙ)</t>
  </si>
  <si>
    <r>
      <rPr>
        <sz val="20"/>
        <color indexed="8"/>
        <rFont val="Times New Roman"/>
        <family val="1"/>
        <charset val="204"/>
      </rPr>
      <t xml:space="preserve">підготовки: </t>
    </r>
    <r>
      <rPr>
        <b/>
        <sz val="20"/>
        <color indexed="8"/>
        <rFont val="Times New Roman"/>
        <family val="1"/>
        <charset val="204"/>
      </rPr>
      <t>магістра</t>
    </r>
  </si>
  <si>
    <t>Срок навчання - 1 рік 4 місяців</t>
  </si>
  <si>
    <r>
      <rPr>
        <sz val="20"/>
        <color indexed="8"/>
        <rFont val="Times New Roman"/>
        <family val="1"/>
        <charset val="204"/>
      </rPr>
      <t xml:space="preserve">з галузі знань:  </t>
    </r>
    <r>
      <rPr>
        <b/>
        <sz val="20"/>
        <color indexed="8"/>
        <rFont val="Times New Roman"/>
        <family val="1"/>
        <charset val="204"/>
      </rPr>
      <t>А  Освіта</t>
    </r>
  </si>
  <si>
    <r>
      <rPr>
        <sz val="20"/>
        <color indexed="8"/>
        <rFont val="Times New Roman"/>
        <family val="1"/>
        <charset val="204"/>
      </rPr>
      <t xml:space="preserve">спеціальність: </t>
    </r>
    <r>
      <rPr>
        <b/>
        <sz val="20"/>
        <color indexed="8"/>
        <rFont val="Times New Roman"/>
        <family val="1"/>
        <charset val="204"/>
      </rPr>
      <t>А4 Середня освіта (Математика)</t>
    </r>
  </si>
  <si>
    <r>
      <rPr>
        <sz val="20"/>
        <color indexed="8"/>
        <rFont val="Times New Roman"/>
        <family val="1"/>
        <charset val="204"/>
      </rPr>
      <t xml:space="preserve">освітня програма: </t>
    </r>
    <r>
      <rPr>
        <b/>
        <sz val="20"/>
        <color indexed="8"/>
        <rFont val="Times New Roman"/>
        <family val="1"/>
        <charset val="204"/>
      </rPr>
      <t>Математика. Інформатика та робототехніка в освіті</t>
    </r>
  </si>
  <si>
    <t>Позначення: Т – теоретичне навчання; С – екзаменаційна сесія; П – практика; К – канікули; Д– виконання кваліфікаційної роботи; А – атестація</t>
  </si>
  <si>
    <t>II. ЗВЕДЕНІ ДАНІ ПРО БЮДЖЕТ ЧАСУ, тижні</t>
  </si>
  <si>
    <t>ІІІ. ПРАКТИКА</t>
  </si>
  <si>
    <t>IV.  АТЕСТАЦІЯ</t>
  </si>
  <si>
    <t xml:space="preserve">Екзаменаційна сесія </t>
  </si>
  <si>
    <t>Форма атестації (екзамен, кваліфікаційна робота)</t>
  </si>
  <si>
    <t>1+90*</t>
  </si>
  <si>
    <t>7+90*</t>
  </si>
  <si>
    <r>
      <t xml:space="preserve">Позначення: </t>
    </r>
    <r>
      <rPr>
        <b/>
        <sz val="14"/>
        <color rgb="FF000000"/>
        <rFont val="Times New Roman"/>
        <family val="1"/>
        <charset val="204"/>
      </rPr>
      <t>Т</t>
    </r>
    <r>
      <rPr>
        <sz val="14"/>
        <color indexed="8"/>
        <rFont val="Times New Roman"/>
        <family val="1"/>
        <charset val="204"/>
      </rPr>
      <t xml:space="preserve"> – теоретичне навчання;</t>
    </r>
    <r>
      <rPr>
        <b/>
        <sz val="14"/>
        <color rgb="FF000000"/>
        <rFont val="Times New Roman"/>
        <family val="1"/>
        <charset val="204"/>
      </rPr>
      <t xml:space="preserve"> Н</t>
    </r>
    <r>
      <rPr>
        <sz val="14"/>
        <color indexed="8"/>
        <rFont val="Times New Roman"/>
        <family val="1"/>
        <charset val="204"/>
      </rPr>
      <t>-настановна сесія;</t>
    </r>
    <r>
      <rPr>
        <b/>
        <sz val="14"/>
        <color rgb="FF000000"/>
        <rFont val="Times New Roman"/>
        <family val="1"/>
        <charset val="204"/>
      </rPr>
      <t>С</t>
    </r>
    <r>
      <rPr>
        <sz val="14"/>
        <color indexed="8"/>
        <rFont val="Times New Roman"/>
        <family val="1"/>
        <charset val="204"/>
      </rPr>
      <t xml:space="preserve"> – екзаменаційна сесія; </t>
    </r>
    <r>
      <rPr>
        <b/>
        <sz val="14"/>
        <color rgb="FF000000"/>
        <rFont val="Times New Roman"/>
        <family val="1"/>
        <charset val="204"/>
      </rPr>
      <t>П</t>
    </r>
    <r>
      <rPr>
        <sz val="14"/>
        <color indexed="8"/>
        <rFont val="Times New Roman"/>
        <family val="1"/>
        <charset val="204"/>
      </rPr>
      <t xml:space="preserve"> – практика;</t>
    </r>
    <r>
      <rPr>
        <b/>
        <sz val="14"/>
        <color rgb="FF000000"/>
        <rFont val="Times New Roman"/>
        <family val="1"/>
        <charset val="204"/>
      </rPr>
      <t xml:space="preserve"> К</t>
    </r>
    <r>
      <rPr>
        <sz val="14"/>
        <color indexed="8"/>
        <rFont val="Times New Roman"/>
        <family val="1"/>
        <charset val="204"/>
      </rPr>
      <t xml:space="preserve"> – канікули; Д– виконання кваліфікаційної роботи; </t>
    </r>
    <r>
      <rPr>
        <b/>
        <sz val="14"/>
        <color rgb="FF000000"/>
        <rFont val="Times New Roman"/>
        <family val="1"/>
        <charset val="204"/>
      </rPr>
      <t>А</t>
    </r>
    <r>
      <rPr>
        <sz val="14"/>
        <color indexed="8"/>
        <rFont val="Times New Roman"/>
        <family val="1"/>
        <charset val="204"/>
      </rPr>
      <t xml:space="preserve"> –  атестація</t>
    </r>
  </si>
  <si>
    <r>
      <t xml:space="preserve">форма навчання:     </t>
    </r>
    <r>
      <rPr>
        <b/>
        <sz val="20"/>
        <color indexed="8"/>
        <rFont val="Times New Roman"/>
        <family val="1"/>
        <charset val="204"/>
      </rPr>
      <t>заочна</t>
    </r>
  </si>
  <si>
    <t>2/2</t>
  </si>
  <si>
    <t>4/2</t>
  </si>
  <si>
    <t>2/0</t>
  </si>
  <si>
    <t>Директор ЦДЗО</t>
  </si>
  <si>
    <t>Микола ФЕДОРОВ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</si>
</sst>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,;\-* #,##0,;;@\ "/>
    <numFmt numFmtId="165" formatCode="#,##0;\-* #,##0,;;@\ "/>
    <numFmt numFmtId="166" formatCode="#,##0.0;\-* #,##0.0,;;@\ "/>
    <numFmt numFmtId="167" formatCode="0.0"/>
    <numFmt numFmtId="168" formatCode="#,##0.0,;\-#,##0.0,"/>
    <numFmt numFmtId="169" formatCode="#,##0.0,;\-* #,##0.0,;;@\ "/>
  </numFmts>
  <fonts count="35">
    <font>
      <sz val="11"/>
      <color rgb="FF000000"/>
      <name val="Calibri"/>
      <scheme val="minor"/>
    </font>
    <font>
      <sz val="12"/>
      <color rgb="FF000000"/>
      <name val="Times New Roman"/>
    </font>
    <font>
      <sz val="11"/>
      <name val="Calibri"/>
    </font>
    <font>
      <b/>
      <sz val="14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Arial"/>
    </font>
    <font>
      <b/>
      <i/>
      <sz val="12"/>
      <color rgb="FF000000"/>
      <name val="Times New Roman"/>
    </font>
    <font>
      <b/>
      <sz val="11"/>
      <color rgb="FF000000"/>
      <name val="Times New Roman"/>
    </font>
    <font>
      <i/>
      <sz val="12"/>
      <color rgb="FF000000"/>
      <name val="Times New Roman"/>
    </font>
    <font>
      <b/>
      <sz val="12"/>
      <color rgb="FFFF0000"/>
      <name val="Times New Roman"/>
    </font>
    <font>
      <b/>
      <sz val="12"/>
      <color rgb="FF000000"/>
      <name val="Arimo"/>
    </font>
    <font>
      <sz val="10"/>
      <color rgb="FF000000"/>
      <name val="Arimo"/>
    </font>
    <font>
      <b/>
      <sz val="12"/>
      <color theme="1"/>
      <name val="Times New Roman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22"/>
      <color indexed="8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u/>
      <sz val="22"/>
      <color indexed="8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0"/>
      <color indexed="8"/>
      <name val="Arimo"/>
    </font>
    <font>
      <b/>
      <sz val="1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4"/>
      <color indexed="8"/>
      <name val="Arimo"/>
    </font>
    <font>
      <b/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B0F0"/>
        <bgColor rgb="FF00B0F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21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44" applyNumberFormat="0" applyFill="0" applyBorder="0" applyProtection="0"/>
  </cellStyleXfs>
  <cellXfs count="67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65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164" fontId="4" fillId="0" borderId="19" xfId="0" applyNumberFormat="1" applyFont="1" applyBorder="1" applyAlignment="1">
      <alignment horizontal="center" vertical="center"/>
    </xf>
    <xf numFmtId="166" fontId="4" fillId="0" borderId="50" xfId="0" applyNumberFormat="1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 wrapText="1"/>
    </xf>
    <xf numFmtId="164" fontId="1" fillId="0" borderId="18" xfId="0" applyNumberFormat="1" applyFont="1" applyBorder="1" applyAlignment="1">
      <alignment vertical="center"/>
    </xf>
    <xf numFmtId="0" fontId="1" fillId="0" borderId="79" xfId="0" applyFont="1" applyBorder="1" applyAlignment="1">
      <alignment horizontal="center" vertical="center" wrapText="1"/>
    </xf>
    <xf numFmtId="49" fontId="4" fillId="0" borderId="80" xfId="0" applyNumberFormat="1" applyFont="1" applyBorder="1" applyAlignment="1">
      <alignment horizontal="center" vertical="center"/>
    </xf>
    <xf numFmtId="49" fontId="4" fillId="0" borderId="50" xfId="0" applyNumberFormat="1" applyFont="1" applyBorder="1" applyAlignment="1">
      <alignment vertical="center" wrapText="1"/>
    </xf>
    <xf numFmtId="164" fontId="4" fillId="0" borderId="17" xfId="0" applyNumberFormat="1" applyFont="1" applyBorder="1" applyAlignment="1">
      <alignment horizontal="center" vertical="center"/>
    </xf>
    <xf numFmtId="166" fontId="4" fillId="0" borderId="51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165" fontId="6" fillId="0" borderId="19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167" fontId="7" fillId="0" borderId="74" xfId="0" applyNumberFormat="1" applyFont="1" applyBorder="1" applyAlignment="1">
      <alignment horizontal="center" vertical="center" wrapText="1"/>
    </xf>
    <xf numFmtId="1" fontId="7" fillId="0" borderId="74" xfId="0" applyNumberFormat="1" applyFont="1" applyBorder="1" applyAlignment="1">
      <alignment horizontal="center" vertical="center" wrapText="1"/>
    </xf>
    <xf numFmtId="1" fontId="7" fillId="0" borderId="69" xfId="0" applyNumberFormat="1" applyFont="1" applyBorder="1" applyAlignment="1">
      <alignment horizontal="center" vertical="center" wrapText="1"/>
    </xf>
    <xf numFmtId="1" fontId="7" fillId="0" borderId="81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11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68" fontId="4" fillId="0" borderId="10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wrapText="1"/>
    </xf>
    <xf numFmtId="0" fontId="4" fillId="0" borderId="28" xfId="0" applyFont="1" applyBorder="1" applyAlignment="1">
      <alignment horizontal="center" vertical="center" wrapText="1"/>
    </xf>
    <xf numFmtId="167" fontId="4" fillId="0" borderId="74" xfId="0" applyNumberFormat="1" applyFont="1" applyBorder="1" applyAlignment="1">
      <alignment horizontal="center" vertical="center" wrapText="1"/>
    </xf>
    <xf numFmtId="1" fontId="4" fillId="0" borderId="74" xfId="0" applyNumberFormat="1" applyFont="1" applyBorder="1" applyAlignment="1">
      <alignment horizontal="center" vertical="center" wrapText="1"/>
    </xf>
    <xf numFmtId="1" fontId="4" fillId="0" borderId="69" xfId="0" applyNumberFormat="1" applyFont="1" applyBorder="1" applyAlignment="1">
      <alignment horizontal="center" vertical="center" wrapText="1"/>
    </xf>
    <xf numFmtId="1" fontId="4" fillId="3" borderId="83" xfId="0" applyNumberFormat="1" applyFont="1" applyFill="1" applyBorder="1" applyAlignment="1">
      <alignment horizontal="center" vertical="center" wrapText="1"/>
    </xf>
    <xf numFmtId="1" fontId="4" fillId="3" borderId="74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84" xfId="0" applyFont="1" applyBorder="1" applyAlignment="1">
      <alignment horizontal="left" vertical="center" wrapText="1"/>
    </xf>
    <xf numFmtId="0" fontId="4" fillId="0" borderId="84" xfId="0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167" fontId="4" fillId="0" borderId="82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4" fillId="0" borderId="85" xfId="0" applyFont="1" applyBorder="1" applyAlignment="1">
      <alignment horizontal="center" vertical="center" wrapText="1"/>
    </xf>
    <xf numFmtId="0" fontId="1" fillId="0" borderId="85" xfId="0" applyFont="1" applyBorder="1" applyAlignment="1">
      <alignment horizontal="center" vertical="center" wrapText="1"/>
    </xf>
    <xf numFmtId="165" fontId="8" fillId="0" borderId="86" xfId="0" applyNumberFormat="1" applyFont="1" applyBorder="1" applyAlignment="1">
      <alignment horizontal="center" vertical="center"/>
    </xf>
    <xf numFmtId="167" fontId="4" fillId="0" borderId="84" xfId="0" applyNumberFormat="1" applyFont="1" applyBorder="1" applyAlignment="1">
      <alignment horizontal="center" vertical="center"/>
    </xf>
    <xf numFmtId="1" fontId="4" fillId="0" borderId="19" xfId="0" applyNumberFormat="1" applyFont="1" applyBorder="1" applyAlignment="1">
      <alignment horizontal="center" vertical="center" wrapText="1"/>
    </xf>
    <xf numFmtId="167" fontId="4" fillId="0" borderId="27" xfId="0" applyNumberFormat="1" applyFont="1" applyBorder="1" applyAlignment="1">
      <alignment horizontal="center" vertical="center"/>
    </xf>
    <xf numFmtId="167" fontId="4" fillId="0" borderId="26" xfId="0" applyNumberFormat="1" applyFont="1" applyBorder="1" applyAlignment="1">
      <alignment horizontal="center" vertical="center"/>
    </xf>
    <xf numFmtId="1" fontId="4" fillId="0" borderId="86" xfId="0" applyNumberFormat="1" applyFont="1" applyBorder="1" applyAlignment="1">
      <alignment horizontal="center" vertical="center"/>
    </xf>
    <xf numFmtId="167" fontId="4" fillId="0" borderId="87" xfId="0" applyNumberFormat="1" applyFont="1" applyBorder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4" fillId="0" borderId="60" xfId="0" applyNumberFormat="1" applyFont="1" applyBorder="1" applyAlignment="1">
      <alignment horizontal="center" vertical="center"/>
    </xf>
    <xf numFmtId="1" fontId="4" fillId="0" borderId="65" xfId="0" applyNumberFormat="1" applyFont="1" applyBorder="1" applyAlignment="1">
      <alignment horizontal="center" vertical="center"/>
    </xf>
    <xf numFmtId="49" fontId="4" fillId="0" borderId="39" xfId="0" applyNumberFormat="1" applyFont="1" applyBorder="1" applyAlignment="1">
      <alignment horizontal="center" vertical="center"/>
    </xf>
    <xf numFmtId="49" fontId="4" fillId="0" borderId="88" xfId="0" applyNumberFormat="1" applyFont="1" applyBorder="1" applyAlignment="1">
      <alignment horizontal="center" vertical="center"/>
    </xf>
    <xf numFmtId="165" fontId="4" fillId="0" borderId="10" xfId="0" applyNumberFormat="1" applyFont="1" applyBorder="1" applyAlignment="1">
      <alignment horizontal="left" vertical="center"/>
    </xf>
    <xf numFmtId="165" fontId="4" fillId="0" borderId="31" xfId="0" applyNumberFormat="1" applyFont="1" applyBorder="1" applyAlignment="1">
      <alignment horizontal="center" vertical="center"/>
    </xf>
    <xf numFmtId="165" fontId="1" fillId="0" borderId="32" xfId="0" applyNumberFormat="1" applyFont="1" applyBorder="1" applyAlignment="1">
      <alignment horizontal="center" vertical="center"/>
    </xf>
    <xf numFmtId="165" fontId="1" fillId="0" borderId="35" xfId="0" applyNumberFormat="1" applyFont="1" applyBorder="1" applyAlignment="1">
      <alignment horizontal="center" vertical="center"/>
    </xf>
    <xf numFmtId="167" fontId="4" fillId="0" borderId="36" xfId="0" applyNumberFormat="1" applyFont="1" applyBorder="1" applyAlignment="1">
      <alignment horizontal="center" vertical="center"/>
    </xf>
    <xf numFmtId="165" fontId="4" fillId="0" borderId="36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left" vertical="top" wrapText="1"/>
    </xf>
    <xf numFmtId="165" fontId="4" fillId="0" borderId="33" xfId="0" applyNumberFormat="1" applyFont="1" applyBorder="1" applyAlignment="1">
      <alignment horizontal="center" vertical="center" wrapText="1"/>
    </xf>
    <xf numFmtId="0" fontId="4" fillId="0" borderId="34" xfId="0" applyFont="1" applyBorder="1" applyAlignment="1">
      <alignment horizontal="left" vertical="top" wrapText="1"/>
    </xf>
    <xf numFmtId="0" fontId="4" fillId="0" borderId="52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89" xfId="0" applyFont="1" applyBorder="1" applyAlignment="1">
      <alignment horizontal="left" vertical="top" wrapText="1"/>
    </xf>
    <xf numFmtId="167" fontId="4" fillId="0" borderId="70" xfId="0" applyNumberFormat="1" applyFont="1" applyBorder="1" applyAlignment="1">
      <alignment horizontal="center" vertical="center"/>
    </xf>
    <xf numFmtId="1" fontId="4" fillId="0" borderId="70" xfId="0" applyNumberFormat="1" applyFont="1" applyBorder="1" applyAlignment="1">
      <alignment horizontal="center" vertical="center"/>
    </xf>
    <xf numFmtId="1" fontId="4" fillId="0" borderId="90" xfId="0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167" fontId="4" fillId="0" borderId="60" xfId="0" applyNumberFormat="1" applyFont="1" applyBorder="1" applyAlignment="1">
      <alignment horizontal="center" vertical="center" wrapText="1"/>
    </xf>
    <xf numFmtId="1" fontId="4" fillId="0" borderId="60" xfId="0" applyNumberFormat="1" applyFont="1" applyBorder="1" applyAlignment="1">
      <alignment horizontal="center" vertical="center" wrapText="1"/>
    </xf>
    <xf numFmtId="1" fontId="4" fillId="0" borderId="65" xfId="0" applyNumberFormat="1" applyFont="1" applyBorder="1" applyAlignment="1">
      <alignment horizontal="center" vertical="center" wrapText="1"/>
    </xf>
    <xf numFmtId="49" fontId="1" fillId="0" borderId="80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4" fillId="0" borderId="85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166" fontId="1" fillId="0" borderId="84" xfId="0" applyNumberFormat="1" applyFont="1" applyBorder="1" applyAlignment="1">
      <alignment horizontal="center" vertical="center"/>
    </xf>
    <xf numFmtId="165" fontId="1" fillId="0" borderId="29" xfId="0" applyNumberFormat="1" applyFont="1" applyBorder="1" applyAlignment="1">
      <alignment horizontal="center" vertical="center"/>
    </xf>
    <xf numFmtId="165" fontId="1" fillId="0" borderId="85" xfId="0" applyNumberFormat="1" applyFont="1" applyBorder="1" applyAlignment="1">
      <alignment horizontal="center" vertical="center"/>
    </xf>
    <xf numFmtId="165" fontId="1" fillId="0" borderId="86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49" fontId="1" fillId="0" borderId="18" xfId="0" applyNumberFormat="1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 wrapText="1"/>
    </xf>
    <xf numFmtId="167" fontId="4" fillId="0" borderId="70" xfId="0" applyNumberFormat="1" applyFont="1" applyBorder="1" applyAlignment="1">
      <alignment horizontal="center" vertical="center" wrapText="1"/>
    </xf>
    <xf numFmtId="1" fontId="4" fillId="0" borderId="70" xfId="0" applyNumberFormat="1" applyFont="1" applyBorder="1" applyAlignment="1">
      <alignment horizontal="center" vertical="center" wrapText="1"/>
    </xf>
    <xf numFmtId="1" fontId="4" fillId="3" borderId="91" xfId="0" applyNumberFormat="1" applyFont="1" applyFill="1" applyBorder="1" applyAlignment="1">
      <alignment horizontal="center" vertical="center" wrapText="1"/>
    </xf>
    <xf numFmtId="1" fontId="4" fillId="3" borderId="92" xfId="0" applyNumberFormat="1" applyFont="1" applyFill="1" applyBorder="1" applyAlignment="1">
      <alignment horizontal="center" vertical="center" wrapText="1"/>
    </xf>
    <xf numFmtId="49" fontId="1" fillId="0" borderId="50" xfId="0" applyNumberFormat="1" applyFont="1" applyBorder="1" applyAlignment="1">
      <alignment horizontal="left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167" fontId="1" fillId="0" borderId="50" xfId="0" applyNumberFormat="1" applyFont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 vertical="center"/>
    </xf>
    <xf numFmtId="167" fontId="1" fillId="0" borderId="27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49" fontId="1" fillId="0" borderId="53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49" fontId="1" fillId="0" borderId="32" xfId="0" applyNumberFormat="1" applyFont="1" applyBorder="1" applyAlignment="1">
      <alignment horizontal="center" vertical="center" wrapText="1"/>
    </xf>
    <xf numFmtId="164" fontId="1" fillId="0" borderId="33" xfId="0" applyNumberFormat="1" applyFont="1" applyBorder="1" applyAlignment="1">
      <alignment horizontal="center" vertical="center" wrapText="1"/>
    </xf>
    <xf numFmtId="167" fontId="1" fillId="0" borderId="53" xfId="0" applyNumberFormat="1" applyFon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67" fontId="1" fillId="0" borderId="22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7" fontId="4" fillId="0" borderId="74" xfId="0" applyNumberFormat="1" applyFont="1" applyBorder="1" applyAlignment="1">
      <alignment horizontal="center" vertical="center"/>
    </xf>
    <xf numFmtId="1" fontId="4" fillId="0" borderId="74" xfId="0" applyNumberFormat="1" applyFont="1" applyBorder="1" applyAlignment="1">
      <alignment horizontal="center" vertical="center"/>
    </xf>
    <xf numFmtId="167" fontId="9" fillId="4" borderId="92" xfId="0" applyNumberFormat="1" applyFont="1" applyFill="1" applyBorder="1" applyAlignment="1">
      <alignment horizontal="center" vertical="center"/>
    </xf>
    <xf numFmtId="1" fontId="4" fillId="0" borderId="56" xfId="0" applyNumberFormat="1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center"/>
    </xf>
    <xf numFmtId="1" fontId="4" fillId="0" borderId="45" xfId="0" applyNumberFormat="1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94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 wrapText="1"/>
    </xf>
    <xf numFmtId="0" fontId="1" fillId="0" borderId="95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167" fontId="4" fillId="0" borderId="96" xfId="0" applyNumberFormat="1" applyFont="1" applyBorder="1" applyAlignment="1">
      <alignment horizontal="center" vertical="center"/>
    </xf>
    <xf numFmtId="169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66" fontId="4" fillId="0" borderId="18" xfId="0" applyNumberFormat="1" applyFont="1" applyBorder="1" applyAlignment="1">
      <alignment horizontal="center" vertical="center"/>
    </xf>
    <xf numFmtId="164" fontId="1" fillId="0" borderId="94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0" fontId="1" fillId="0" borderId="0" xfId="0" applyFont="1" applyAlignment="1">
      <alignment horizontal="left" wrapText="1"/>
    </xf>
    <xf numFmtId="164" fontId="10" fillId="0" borderId="0" xfId="0" applyNumberFormat="1" applyFont="1" applyAlignment="1">
      <alignment horizontal="left"/>
    </xf>
    <xf numFmtId="0" fontId="1" fillId="0" borderId="0" xfId="0" applyFont="1" applyAlignment="1">
      <alignment horizontal="center" wrapText="1"/>
    </xf>
    <xf numFmtId="16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94" xfId="0" applyNumberFormat="1" applyFont="1" applyBorder="1" applyAlignment="1">
      <alignment vertical="center"/>
    </xf>
    <xf numFmtId="0" fontId="5" fillId="0" borderId="97" xfId="0" applyFont="1" applyBorder="1" applyAlignment="1">
      <alignment vertical="center"/>
    </xf>
    <xf numFmtId="0" fontId="11" fillId="0" borderId="0" xfId="0" applyFont="1"/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left" vertical="top" wrapText="1"/>
    </xf>
    <xf numFmtId="167" fontId="1" fillId="0" borderId="2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7" fontId="1" fillId="0" borderId="10" xfId="0" applyNumberFormat="1" applyFont="1" applyBorder="1" applyAlignment="1">
      <alignment horizontal="center" vertical="center"/>
    </xf>
    <xf numFmtId="0" fontId="1" fillId="0" borderId="30" xfId="0" applyFont="1" applyBorder="1" applyAlignment="1">
      <alignment wrapText="1"/>
    </xf>
    <xf numFmtId="167" fontId="1" fillId="0" borderId="30" xfId="0" applyNumberFormat="1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67" fontId="1" fillId="0" borderId="16" xfId="0" applyNumberFormat="1" applyFont="1" applyBorder="1" applyAlignment="1">
      <alignment horizontal="center" vertical="center"/>
    </xf>
    <xf numFmtId="0" fontId="1" fillId="0" borderId="46" xfId="0" applyFont="1" applyBorder="1" applyAlignment="1">
      <alignment wrapText="1"/>
    </xf>
    <xf numFmtId="1" fontId="1" fillId="0" borderId="50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4" fillId="0" borderId="70" xfId="0" applyNumberFormat="1" applyFont="1" applyBorder="1" applyAlignment="1">
      <alignment horizontal="center" vertical="center"/>
    </xf>
    <xf numFmtId="164" fontId="4" fillId="0" borderId="7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" fontId="1" fillId="0" borderId="30" xfId="0" applyNumberFormat="1" applyFont="1" applyBorder="1" applyAlignment="1">
      <alignment horizontal="center" vertical="center"/>
    </xf>
    <xf numFmtId="164" fontId="4" fillId="0" borderId="72" xfId="0" applyNumberFormat="1" applyFont="1" applyBorder="1" applyAlignment="1">
      <alignment horizontal="center" vertical="center"/>
    </xf>
    <xf numFmtId="164" fontId="4" fillId="0" borderId="60" xfId="0" applyNumberFormat="1" applyFont="1" applyBorder="1" applyAlignment="1">
      <alignment horizontal="center" vertical="center"/>
    </xf>
    <xf numFmtId="164" fontId="4" fillId="0" borderId="40" xfId="0" applyNumberFormat="1" applyFont="1" applyBorder="1" applyAlignment="1">
      <alignment horizontal="center" vertical="center"/>
    </xf>
    <xf numFmtId="164" fontId="4" fillId="0" borderId="98" xfId="0" applyNumberFormat="1" applyFont="1" applyBorder="1" applyAlignment="1">
      <alignment horizontal="center" vertical="center"/>
    </xf>
    <xf numFmtId="164" fontId="4" fillId="0" borderId="9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6" xfId="0" applyFont="1" applyBorder="1"/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16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67" fontId="1" fillId="0" borderId="82" xfId="0" applyNumberFormat="1" applyFont="1" applyBorder="1" applyAlignment="1">
      <alignment horizontal="center" vertical="center"/>
    </xf>
    <xf numFmtId="49" fontId="4" fillId="0" borderId="74" xfId="0" applyNumberFormat="1" applyFont="1" applyBorder="1" applyAlignment="1">
      <alignment horizontal="center" vertical="center"/>
    </xf>
    <xf numFmtId="165" fontId="4" fillId="0" borderId="52" xfId="0" applyNumberFormat="1" applyFont="1" applyBorder="1" applyAlignment="1">
      <alignment horizontal="left" vertical="center" wrapText="1"/>
    </xf>
    <xf numFmtId="165" fontId="1" fillId="0" borderId="36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left" vertical="top" wrapText="1"/>
    </xf>
    <xf numFmtId="165" fontId="1" fillId="0" borderId="33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 applyAlignment="1">
      <alignment horizontal="center" vertical="center" wrapText="1"/>
    </xf>
    <xf numFmtId="1" fontId="4" fillId="0" borderId="90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vertical="center" wrapText="1"/>
    </xf>
    <xf numFmtId="165" fontId="4" fillId="0" borderId="74" xfId="0" applyNumberFormat="1" applyFont="1" applyBorder="1" applyAlignment="1">
      <alignment horizontal="center" vertical="center"/>
    </xf>
    <xf numFmtId="165" fontId="4" fillId="0" borderId="70" xfId="0" applyNumberFormat="1" applyFont="1" applyBorder="1" applyAlignment="1">
      <alignment horizontal="center" vertical="center"/>
    </xf>
    <xf numFmtId="167" fontId="9" fillId="0" borderId="70" xfId="0" applyNumberFormat="1" applyFont="1" applyBorder="1" applyAlignment="1">
      <alignment horizontal="center" vertical="center"/>
    </xf>
    <xf numFmtId="0" fontId="4" fillId="0" borderId="74" xfId="0" applyFont="1" applyBorder="1" applyAlignment="1">
      <alignment horizontal="right" vertical="center"/>
    </xf>
    <xf numFmtId="0" fontId="4" fillId="0" borderId="60" xfId="0" applyFont="1" applyBorder="1" applyAlignment="1">
      <alignment horizontal="right" vertical="center"/>
    </xf>
    <xf numFmtId="164" fontId="4" fillId="0" borderId="74" xfId="0" applyNumberFormat="1" applyFont="1" applyBorder="1" applyAlignment="1">
      <alignment horizontal="right" vertical="center"/>
    </xf>
    <xf numFmtId="167" fontId="4" fillId="0" borderId="7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right" vertical="center"/>
    </xf>
    <xf numFmtId="0" fontId="0" fillId="0" borderId="0" xfId="0"/>
    <xf numFmtId="0" fontId="4" fillId="0" borderId="75" xfId="0" applyFont="1" applyBorder="1" applyAlignment="1">
      <alignment horizontal="center" vertical="center" wrapText="1"/>
    </xf>
    <xf numFmtId="49" fontId="4" fillId="0" borderId="39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/>
    </xf>
    <xf numFmtId="1" fontId="4" fillId="0" borderId="39" xfId="0" applyNumberFormat="1" applyFont="1" applyBorder="1" applyAlignment="1">
      <alignment horizontal="center" vertical="center"/>
    </xf>
    <xf numFmtId="0" fontId="4" fillId="0" borderId="52" xfId="0" applyFont="1" applyBorder="1" applyAlignment="1">
      <alignment horizontal="left" vertical="top" wrapText="1"/>
    </xf>
    <xf numFmtId="0" fontId="1" fillId="0" borderId="67" xfId="0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49" fontId="4" fillId="0" borderId="80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7" fontId="1" fillId="0" borderId="100" xfId="0" applyNumberFormat="1" applyFont="1" applyBorder="1" applyAlignment="1">
      <alignment horizontal="center" vertical="center"/>
    </xf>
    <xf numFmtId="1" fontId="4" fillId="0" borderId="57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" fontId="4" fillId="0" borderId="75" xfId="0" applyNumberFormat="1" applyFont="1" applyBorder="1" applyAlignment="1">
      <alignment horizontal="center" vertical="center" wrapText="1"/>
    </xf>
    <xf numFmtId="167" fontId="1" fillId="0" borderId="24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" fontId="4" fillId="0" borderId="39" xfId="0" applyNumberFormat="1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1" fontId="4" fillId="0" borderId="57" xfId="0" applyNumberFormat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8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49" fontId="13" fillId="0" borderId="51" xfId="0" applyNumberFormat="1" applyFont="1" applyBorder="1" applyAlignment="1">
      <alignment vertical="center" wrapText="1"/>
    </xf>
    <xf numFmtId="0" fontId="13" fillId="0" borderId="18" xfId="0" applyFont="1" applyBorder="1" applyAlignment="1">
      <alignment wrapText="1"/>
    </xf>
    <xf numFmtId="165" fontId="7" fillId="0" borderId="74" xfId="0" applyNumberFormat="1" applyFont="1" applyBorder="1" applyAlignment="1">
      <alignment horizontal="center" vertical="center" wrapText="1"/>
    </xf>
    <xf numFmtId="165" fontId="4" fillId="0" borderId="74" xfId="0" applyNumberFormat="1" applyFont="1" applyBorder="1" applyAlignment="1">
      <alignment horizontal="center" vertical="center" wrapText="1"/>
    </xf>
    <xf numFmtId="49" fontId="13" fillId="0" borderId="50" xfId="0" applyNumberFormat="1" applyFont="1" applyBorder="1" applyAlignment="1">
      <alignment vertical="center" wrapText="1"/>
    </xf>
    <xf numFmtId="49" fontId="13" fillId="0" borderId="16" xfId="0" applyNumberFormat="1" applyFont="1" applyBorder="1" applyAlignment="1">
      <alignment horizontal="center" vertical="center"/>
    </xf>
    <xf numFmtId="0" fontId="13" fillId="0" borderId="84" xfId="0" applyFont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center" vertical="center"/>
    </xf>
    <xf numFmtId="49" fontId="13" fillId="0" borderId="88" xfId="0" applyNumberFormat="1" applyFont="1" applyBorder="1" applyAlignment="1">
      <alignment horizontal="center" vertical="center"/>
    </xf>
    <xf numFmtId="165" fontId="13" fillId="0" borderId="52" xfId="0" applyNumberFormat="1" applyFont="1" applyBorder="1" applyAlignment="1">
      <alignment horizontal="left" vertical="center" wrapText="1"/>
    </xf>
    <xf numFmtId="49" fontId="13" fillId="0" borderId="39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1" fontId="4" fillId="0" borderId="92" xfId="0" applyNumberFormat="1" applyFont="1" applyBorder="1" applyAlignment="1">
      <alignment horizontal="center" vertical="center" wrapText="1"/>
    </xf>
    <xf numFmtId="49" fontId="14" fillId="0" borderId="122" xfId="0" applyNumberFormat="1" applyFont="1" applyBorder="1" applyAlignment="1">
      <alignment vertical="center" wrapText="1"/>
    </xf>
    <xf numFmtId="49" fontId="14" fillId="0" borderId="123" xfId="0" applyNumberFormat="1" applyFont="1" applyBorder="1" applyAlignment="1">
      <alignment vertical="center" wrapText="1"/>
    </xf>
    <xf numFmtId="49" fontId="1" fillId="0" borderId="122" xfId="0" applyNumberFormat="1" applyFont="1" applyBorder="1" applyAlignment="1">
      <alignment vertical="center" wrapText="1"/>
    </xf>
    <xf numFmtId="49" fontId="1" fillId="0" borderId="123" xfId="0" applyNumberFormat="1" applyFont="1" applyBorder="1" applyAlignment="1">
      <alignment vertical="center" wrapText="1"/>
    </xf>
    <xf numFmtId="1" fontId="4" fillId="0" borderId="20" xfId="0" applyNumberFormat="1" applyFont="1" applyBorder="1" applyAlignment="1">
      <alignment horizontal="center" vertical="center" wrapText="1"/>
    </xf>
    <xf numFmtId="0" fontId="19" fillId="0" borderId="126" xfId="1" applyFont="1" applyBorder="1"/>
    <xf numFmtId="0" fontId="16" fillId="0" borderId="126" xfId="1" applyBorder="1"/>
    <xf numFmtId="0" fontId="16" fillId="0" borderId="44" xfId="1" applyNumberFormat="1"/>
    <xf numFmtId="0" fontId="22" fillId="0" borderId="126" xfId="1" applyFont="1" applyBorder="1"/>
    <xf numFmtId="0" fontId="16" fillId="0" borderId="132" xfId="1" applyBorder="1"/>
    <xf numFmtId="0" fontId="19" fillId="0" borderId="156" xfId="1" applyFont="1" applyBorder="1"/>
    <xf numFmtId="0" fontId="16" fillId="0" borderId="44" xfId="1" applyBorder="1"/>
    <xf numFmtId="0" fontId="19" fillId="0" borderId="176" xfId="1" applyFont="1" applyBorder="1"/>
    <xf numFmtId="0" fontId="19" fillId="0" borderId="175" xfId="1" applyFont="1" applyBorder="1"/>
    <xf numFmtId="0" fontId="19" fillId="0" borderId="44" xfId="1" applyFont="1" applyFill="1" applyBorder="1"/>
    <xf numFmtId="0" fontId="19" fillId="0" borderId="174" xfId="1" applyFont="1" applyBorder="1"/>
    <xf numFmtId="0" fontId="19" fillId="0" borderId="126" xfId="1" applyFont="1" applyFill="1" applyBorder="1"/>
    <xf numFmtId="0" fontId="18" fillId="0" borderId="126" xfId="1" applyFont="1" applyFill="1" applyBorder="1"/>
    <xf numFmtId="0" fontId="20" fillId="0" borderId="126" xfId="1" applyFont="1" applyFill="1" applyBorder="1"/>
    <xf numFmtId="0" fontId="17" fillId="0" borderId="126" xfId="1" applyFont="1" applyFill="1" applyBorder="1" applyAlignment="1">
      <alignment horizontal="center"/>
    </xf>
    <xf numFmtId="0" fontId="16" fillId="0" borderId="126" xfId="1" applyFill="1" applyBorder="1"/>
    <xf numFmtId="0" fontId="22" fillId="0" borderId="126" xfId="1" applyFont="1" applyFill="1" applyBorder="1"/>
    <xf numFmtId="0" fontId="21" fillId="0" borderId="126" xfId="1" applyFont="1" applyFill="1" applyBorder="1" applyAlignment="1">
      <alignment horizontal="left" wrapText="1"/>
    </xf>
    <xf numFmtId="0" fontId="16" fillId="0" borderId="126" xfId="1" applyFill="1" applyBorder="1" applyAlignment="1">
      <alignment wrapText="1"/>
    </xf>
    <xf numFmtId="0" fontId="27" fillId="0" borderId="126" xfId="1" applyFont="1" applyFill="1" applyBorder="1" applyAlignment="1">
      <alignment horizontal="left" wrapText="1"/>
    </xf>
    <xf numFmtId="0" fontId="16" fillId="0" borderId="126" xfId="1" applyFill="1" applyBorder="1" applyAlignment="1">
      <alignment horizontal="left" wrapText="1"/>
    </xf>
    <xf numFmtId="0" fontId="22" fillId="0" borderId="126" xfId="1" applyFont="1" applyFill="1" applyBorder="1" applyAlignment="1">
      <alignment horizontal="left" vertical="center" wrapText="1"/>
    </xf>
    <xf numFmtId="0" fontId="29" fillId="0" borderId="127" xfId="1" applyFont="1" applyFill="1" applyBorder="1" applyAlignment="1">
      <alignment horizontal="center"/>
    </xf>
    <xf numFmtId="0" fontId="19" fillId="0" borderId="134" xfId="1" applyNumberFormat="1" applyFont="1" applyFill="1" applyBorder="1" applyAlignment="1">
      <alignment horizontal="center" vertical="center"/>
    </xf>
    <xf numFmtId="0" fontId="19" fillId="0" borderId="135" xfId="1" applyNumberFormat="1" applyFont="1" applyFill="1" applyBorder="1" applyAlignment="1">
      <alignment horizontal="center" vertical="center"/>
    </xf>
    <xf numFmtId="0" fontId="19" fillId="0" borderId="136" xfId="1" applyNumberFormat="1" applyFont="1" applyFill="1" applyBorder="1" applyAlignment="1">
      <alignment horizontal="center" vertical="center"/>
    </xf>
    <xf numFmtId="0" fontId="22" fillId="0" borderId="137" xfId="1" applyNumberFormat="1" applyFont="1" applyFill="1" applyBorder="1" applyAlignment="1">
      <alignment horizontal="center"/>
    </xf>
    <xf numFmtId="49" fontId="19" fillId="0" borderId="138" xfId="1" applyNumberFormat="1" applyFont="1" applyFill="1" applyBorder="1" applyAlignment="1">
      <alignment horizontal="center" vertical="center" wrapText="1"/>
    </xf>
    <xf numFmtId="49" fontId="19" fillId="0" borderId="139" xfId="1" applyNumberFormat="1" applyFont="1" applyFill="1" applyBorder="1" applyAlignment="1">
      <alignment horizontal="center" vertical="center" wrapText="1"/>
    </xf>
    <xf numFmtId="49" fontId="19" fillId="0" borderId="140" xfId="1" applyNumberFormat="1" applyFont="1" applyFill="1" applyBorder="1" applyAlignment="1">
      <alignment horizontal="center" vertical="center" wrapText="1"/>
    </xf>
    <xf numFmtId="0" fontId="22" fillId="0" borderId="141" xfId="1" applyNumberFormat="1" applyFont="1" applyFill="1" applyBorder="1" applyAlignment="1">
      <alignment horizontal="center"/>
    </xf>
    <xf numFmtId="49" fontId="19" fillId="0" borderId="142" xfId="1" applyNumberFormat="1" applyFont="1" applyFill="1" applyBorder="1" applyAlignment="1">
      <alignment horizontal="center" vertical="center" wrapText="1"/>
    </xf>
    <xf numFmtId="49" fontId="19" fillId="0" borderId="141" xfId="1" applyNumberFormat="1" applyFont="1" applyFill="1" applyBorder="1" applyAlignment="1">
      <alignment horizontal="center" vertical="center" wrapText="1"/>
    </xf>
    <xf numFmtId="49" fontId="19" fillId="0" borderId="143" xfId="1" applyNumberFormat="1" applyFont="1" applyFill="1" applyBorder="1" applyAlignment="1">
      <alignment horizontal="center" vertical="center" wrapText="1"/>
    </xf>
    <xf numFmtId="49" fontId="19" fillId="0" borderId="144" xfId="1" applyNumberFormat="1" applyFont="1" applyFill="1" applyBorder="1" applyAlignment="1">
      <alignment horizontal="center" vertical="center" wrapText="1"/>
    </xf>
    <xf numFmtId="0" fontId="19" fillId="0" borderId="142" xfId="1" applyFont="1" applyFill="1" applyBorder="1" applyAlignment="1">
      <alignment horizontal="center" vertical="center" wrapText="1"/>
    </xf>
    <xf numFmtId="0" fontId="19" fillId="0" borderId="143" xfId="1" applyFont="1" applyFill="1" applyBorder="1" applyAlignment="1">
      <alignment horizontal="center" vertical="center" wrapText="1"/>
    </xf>
    <xf numFmtId="0" fontId="19" fillId="0" borderId="144" xfId="1" applyFont="1" applyFill="1" applyBorder="1" applyAlignment="1">
      <alignment horizontal="center" vertical="center" wrapText="1"/>
    </xf>
    <xf numFmtId="0" fontId="19" fillId="0" borderId="145" xfId="1" applyFont="1" applyFill="1" applyBorder="1" applyAlignment="1">
      <alignment horizontal="center" vertical="center" wrapText="1"/>
    </xf>
    <xf numFmtId="0" fontId="31" fillId="0" borderId="145" xfId="1" applyFont="1" applyFill="1" applyBorder="1" applyAlignment="1">
      <alignment horizontal="center" vertical="center" wrapText="1"/>
    </xf>
    <xf numFmtId="0" fontId="19" fillId="0" borderId="145" xfId="1" applyFont="1" applyFill="1" applyBorder="1" applyAlignment="1">
      <alignment horizontal="center" vertical="center"/>
    </xf>
    <xf numFmtId="0" fontId="16" fillId="0" borderId="145" xfId="1" applyFill="1" applyBorder="1" applyAlignment="1">
      <alignment horizontal="center" vertical="center"/>
    </xf>
    <xf numFmtId="0" fontId="22" fillId="0" borderId="126" xfId="1" applyFont="1" applyFill="1" applyBorder="1" applyAlignment="1">
      <alignment horizontal="center"/>
    </xf>
    <xf numFmtId="0" fontId="19" fillId="0" borderId="126" xfId="1" applyFont="1" applyFill="1" applyBorder="1" applyAlignment="1">
      <alignment horizontal="center" vertical="center" wrapText="1"/>
    </xf>
    <xf numFmtId="0" fontId="31" fillId="0" borderId="126" xfId="1" applyFont="1" applyFill="1" applyBorder="1" applyAlignment="1">
      <alignment horizontal="center" vertical="center" wrapText="1"/>
    </xf>
    <xf numFmtId="0" fontId="19" fillId="0" borderId="126" xfId="1" applyFont="1" applyFill="1" applyBorder="1" applyAlignment="1">
      <alignment horizontal="center" vertical="center"/>
    </xf>
    <xf numFmtId="0" fontId="16" fillId="0" borderId="126" xfId="1" applyFill="1" applyBorder="1" applyAlignment="1">
      <alignment horizontal="center" vertical="center"/>
    </xf>
    <xf numFmtId="0" fontId="19" fillId="0" borderId="126" xfId="1" applyFont="1" applyFill="1" applyBorder="1" applyAlignment="1">
      <alignment horizontal="center"/>
    </xf>
    <xf numFmtId="49" fontId="23" fillId="0" borderId="126" xfId="1" applyNumberFormat="1" applyFont="1" applyFill="1" applyBorder="1"/>
    <xf numFmtId="0" fontId="32" fillId="0" borderId="126" xfId="1" applyFont="1" applyFill="1" applyBorder="1"/>
    <xf numFmtId="0" fontId="23" fillId="0" borderId="126" xfId="1" applyFont="1" applyFill="1" applyBorder="1"/>
    <xf numFmtId="0" fontId="29" fillId="0" borderId="146" xfId="1" applyFont="1" applyFill="1" applyBorder="1"/>
    <xf numFmtId="0" fontId="33" fillId="0" borderId="146" xfId="1" applyFont="1" applyFill="1" applyBorder="1"/>
    <xf numFmtId="0" fontId="33" fillId="0" borderId="126" xfId="1" applyFont="1" applyFill="1" applyBorder="1"/>
    <xf numFmtId="0" fontId="33" fillId="0" borderId="147" xfId="1" applyFont="1" applyFill="1" applyBorder="1"/>
    <xf numFmtId="0" fontId="22" fillId="0" borderId="146" xfId="1" applyFont="1" applyFill="1" applyBorder="1"/>
    <xf numFmtId="0" fontId="16" fillId="0" borderId="150" xfId="1" applyFill="1" applyBorder="1" applyAlignment="1">
      <alignment horizontal="center" vertical="center"/>
    </xf>
    <xf numFmtId="0" fontId="16" fillId="0" borderId="152" xfId="1" applyFill="1" applyBorder="1" applyAlignment="1">
      <alignment horizontal="left" vertical="center"/>
    </xf>
    <xf numFmtId="0" fontId="16" fillId="0" borderId="174" xfId="1" applyFill="1" applyBorder="1"/>
    <xf numFmtId="0" fontId="16" fillId="0" borderId="175" xfId="1" applyFill="1" applyBorder="1" applyAlignment="1">
      <alignment vertical="center"/>
    </xf>
    <xf numFmtId="0" fontId="16" fillId="0" borderId="44" xfId="1" applyFill="1" applyBorder="1"/>
    <xf numFmtId="0" fontId="16" fillId="0" borderId="175" xfId="1" applyFill="1" applyBorder="1" applyAlignment="1">
      <alignment horizontal="right" vertical="center"/>
    </xf>
    <xf numFmtId="0" fontId="19" fillId="0" borderId="175" xfId="1" applyFont="1" applyFill="1" applyBorder="1"/>
    <xf numFmtId="0" fontId="32" fillId="0" borderId="44" xfId="1" applyNumberFormat="1" applyFont="1" applyFill="1" applyBorder="1" applyAlignment="1">
      <alignment horizontal="center" vertical="center" wrapText="1"/>
    </xf>
    <xf numFmtId="49" fontId="32" fillId="0" borderId="44" xfId="1" applyNumberFormat="1" applyFont="1" applyFill="1" applyBorder="1" applyAlignment="1">
      <alignment horizontal="center" vertical="center" wrapText="1"/>
    </xf>
    <xf numFmtId="0" fontId="30" fillId="0" borderId="132" xfId="1" applyFont="1" applyFill="1" applyBorder="1" applyAlignment="1">
      <alignment horizontal="center" vertical="center"/>
    </xf>
    <xf numFmtId="0" fontId="30" fillId="0" borderId="126" xfId="1" applyFont="1" applyFill="1" applyBorder="1" applyAlignment="1">
      <alignment horizontal="center" vertical="center"/>
    </xf>
    <xf numFmtId="0" fontId="16" fillId="0" borderId="44" xfId="1" applyNumberFormat="1" applyFill="1"/>
    <xf numFmtId="0" fontId="32" fillId="0" borderId="44" xfId="1" applyFont="1" applyFill="1" applyBorder="1" applyAlignment="1">
      <alignment horizontal="center" vertical="center" wrapText="1"/>
    </xf>
    <xf numFmtId="0" fontId="19" fillId="0" borderId="176" xfId="1" applyFont="1" applyFill="1" applyBorder="1"/>
    <xf numFmtId="0" fontId="22" fillId="0" borderId="145" xfId="1" applyFont="1" applyFill="1" applyBorder="1" applyAlignment="1">
      <alignment horizontal="left"/>
    </xf>
    <xf numFmtId="0" fontId="0" fillId="0" borderId="0" xfId="0"/>
    <xf numFmtId="0" fontId="4" fillId="0" borderId="0" xfId="0" applyFont="1" applyAlignment="1">
      <alignment horizontal="right" vertical="center"/>
    </xf>
    <xf numFmtId="0" fontId="19" fillId="0" borderId="156" xfId="1" applyFont="1" applyFill="1" applyBorder="1"/>
    <xf numFmtId="49" fontId="14" fillId="0" borderId="18" xfId="0" applyNumberFormat="1" applyFont="1" applyBorder="1" applyAlignment="1">
      <alignment horizontal="center" vertical="center" wrapText="1"/>
    </xf>
    <xf numFmtId="0" fontId="13" fillId="0" borderId="18" xfId="0" applyNumberFormat="1" applyFont="1" applyBorder="1" applyAlignment="1">
      <alignment horizontal="center" vertical="center" wrapText="1"/>
    </xf>
    <xf numFmtId="0" fontId="13" fillId="0" borderId="85" xfId="0" applyNumberFormat="1" applyFont="1" applyBorder="1" applyAlignment="1">
      <alignment horizontal="center" vertical="center" wrapText="1"/>
    </xf>
    <xf numFmtId="165" fontId="1" fillId="0" borderId="23" xfId="0" applyNumberFormat="1" applyFont="1" applyBorder="1" applyAlignment="1">
      <alignment horizontal="center" vertical="center"/>
    </xf>
    <xf numFmtId="165" fontId="1" fillId="0" borderId="49" xfId="0" applyNumberFormat="1" applyFont="1" applyBorder="1" applyAlignment="1">
      <alignment horizontal="center" vertical="center"/>
    </xf>
    <xf numFmtId="0" fontId="1" fillId="0" borderId="181" xfId="0" applyFont="1" applyBorder="1" applyAlignment="1">
      <alignment horizontal="center" vertical="center" wrapText="1"/>
    </xf>
    <xf numFmtId="49" fontId="14" fillId="0" borderId="182" xfId="0" applyNumberFormat="1" applyFont="1" applyBorder="1" applyAlignment="1">
      <alignment horizontal="center" vertical="center" wrapText="1"/>
    </xf>
    <xf numFmtId="49" fontId="1" fillId="0" borderId="182" xfId="0" applyNumberFormat="1" applyFont="1" applyBorder="1" applyAlignment="1">
      <alignment horizontal="center" vertical="center" wrapText="1"/>
    </xf>
    <xf numFmtId="49" fontId="14" fillId="0" borderId="183" xfId="0" applyNumberFormat="1" applyFont="1" applyBorder="1" applyAlignment="1">
      <alignment horizontal="center" vertical="center" wrapText="1"/>
    </xf>
    <xf numFmtId="0" fontId="1" fillId="0" borderId="184" xfId="0" applyFont="1" applyBorder="1" applyAlignment="1">
      <alignment horizontal="center" vertical="center" wrapText="1"/>
    </xf>
    <xf numFmtId="49" fontId="14" fillId="0" borderId="185" xfId="0" applyNumberFormat="1" applyFont="1" applyBorder="1" applyAlignment="1">
      <alignment horizontal="center" vertical="center" wrapText="1"/>
    </xf>
    <xf numFmtId="0" fontId="1" fillId="0" borderId="186" xfId="0" applyFont="1" applyBorder="1" applyAlignment="1">
      <alignment horizontal="center" vertical="center" wrapText="1"/>
    </xf>
    <xf numFmtId="49" fontId="14" fillId="0" borderId="187" xfId="0" applyNumberFormat="1" applyFont="1" applyBorder="1" applyAlignment="1">
      <alignment horizontal="center" vertical="center" wrapText="1"/>
    </xf>
    <xf numFmtId="49" fontId="1" fillId="0" borderId="187" xfId="0" applyNumberFormat="1" applyFont="1" applyBorder="1" applyAlignment="1">
      <alignment horizontal="center" vertical="center" wrapText="1"/>
    </xf>
    <xf numFmtId="49" fontId="14" fillId="0" borderId="188" xfId="0" applyNumberFormat="1" applyFont="1" applyBorder="1" applyAlignment="1">
      <alignment horizontal="center" vertical="center" wrapText="1"/>
    </xf>
    <xf numFmtId="0" fontId="1" fillId="0" borderId="189" xfId="0" applyNumberFormat="1" applyFont="1" applyBorder="1" applyAlignment="1">
      <alignment horizontal="center" vertical="center" wrapText="1"/>
    </xf>
    <xf numFmtId="0" fontId="1" fillId="0" borderId="190" xfId="0" applyNumberFormat="1" applyFont="1" applyBorder="1" applyAlignment="1">
      <alignment horizontal="center" vertical="center" wrapText="1"/>
    </xf>
    <xf numFmtId="0" fontId="1" fillId="0" borderId="191" xfId="0" applyNumberFormat="1" applyFont="1" applyBorder="1" applyAlignment="1">
      <alignment horizontal="center" vertical="center" wrapText="1"/>
    </xf>
    <xf numFmtId="0" fontId="4" fillId="0" borderId="92" xfId="0" applyNumberFormat="1" applyFont="1" applyBorder="1" applyAlignment="1">
      <alignment horizontal="center" vertical="center" wrapText="1"/>
    </xf>
    <xf numFmtId="0" fontId="1" fillId="0" borderId="122" xfId="0" applyNumberFormat="1" applyFont="1" applyBorder="1" applyAlignment="1">
      <alignment horizontal="center" vertical="center" wrapText="1"/>
    </xf>
    <xf numFmtId="0" fontId="1" fillId="0" borderId="192" xfId="0" applyNumberFormat="1" applyFont="1" applyBorder="1" applyAlignment="1">
      <alignment horizontal="center" vertical="center" wrapText="1"/>
    </xf>
    <xf numFmtId="0" fontId="1" fillId="0" borderId="193" xfId="0" applyNumberFormat="1" applyFont="1" applyBorder="1" applyAlignment="1">
      <alignment horizontal="center" vertical="center" wrapText="1"/>
    </xf>
    <xf numFmtId="1" fontId="14" fillId="0" borderId="189" xfId="0" applyNumberFormat="1" applyFont="1" applyBorder="1" applyAlignment="1">
      <alignment horizontal="center" vertical="center" wrapText="1"/>
    </xf>
    <xf numFmtId="0" fontId="1" fillId="0" borderId="194" xfId="0" applyFont="1" applyBorder="1" applyAlignment="1">
      <alignment horizontal="center" vertical="center" wrapText="1"/>
    </xf>
    <xf numFmtId="0" fontId="1" fillId="0" borderId="195" xfId="0" applyFont="1" applyBorder="1" applyAlignment="1">
      <alignment horizontal="center" vertical="center" wrapText="1"/>
    </xf>
    <xf numFmtId="1" fontId="14" fillId="0" borderId="190" xfId="0" applyNumberFormat="1" applyFont="1" applyBorder="1" applyAlignment="1">
      <alignment horizontal="center" vertical="center" wrapText="1"/>
    </xf>
    <xf numFmtId="0" fontId="1" fillId="0" borderId="112" xfId="0" applyFont="1" applyBorder="1" applyAlignment="1">
      <alignment horizontal="center" vertical="center" wrapText="1"/>
    </xf>
    <xf numFmtId="0" fontId="1" fillId="0" borderId="196" xfId="0" applyFont="1" applyBorder="1" applyAlignment="1">
      <alignment horizontal="center" vertical="center" wrapText="1"/>
    </xf>
    <xf numFmtId="0" fontId="1" fillId="0" borderId="119" xfId="0" applyFont="1" applyBorder="1" applyAlignment="1">
      <alignment horizontal="center" vertical="center" wrapText="1"/>
    </xf>
    <xf numFmtId="0" fontId="1" fillId="0" borderId="120" xfId="0" applyFont="1" applyBorder="1" applyAlignment="1">
      <alignment horizontal="center" vertical="center" wrapText="1"/>
    </xf>
    <xf numFmtId="0" fontId="1" fillId="0" borderId="190" xfId="0" applyFont="1" applyBorder="1" applyAlignment="1">
      <alignment horizontal="center" vertical="center" wrapText="1"/>
    </xf>
    <xf numFmtId="0" fontId="1" fillId="0" borderId="197" xfId="0" applyFont="1" applyBorder="1" applyAlignment="1">
      <alignment horizontal="center" vertical="center" wrapText="1"/>
    </xf>
    <xf numFmtId="0" fontId="1" fillId="0" borderId="191" xfId="0" applyFont="1" applyBorder="1" applyAlignment="1">
      <alignment horizontal="center" vertical="center" wrapText="1"/>
    </xf>
    <xf numFmtId="0" fontId="1" fillId="0" borderId="198" xfId="0" applyFont="1" applyBorder="1" applyAlignment="1">
      <alignment horizontal="center" vertical="center" wrapText="1"/>
    </xf>
    <xf numFmtId="0" fontId="1" fillId="0" borderId="199" xfId="0" applyFont="1" applyBorder="1" applyAlignment="1">
      <alignment horizontal="center" vertical="center" wrapText="1"/>
    </xf>
    <xf numFmtId="1" fontId="7" fillId="0" borderId="92" xfId="0" applyNumberFormat="1" applyFont="1" applyBorder="1" applyAlignment="1">
      <alignment horizontal="center" vertical="center" wrapText="1"/>
    </xf>
    <xf numFmtId="0" fontId="1" fillId="0" borderId="177" xfId="0" applyFont="1" applyBorder="1" applyAlignment="1">
      <alignment horizontal="center" vertical="center" wrapText="1"/>
    </xf>
    <xf numFmtId="0" fontId="1" fillId="0" borderId="200" xfId="0" applyNumberFormat="1" applyFont="1" applyBorder="1" applyAlignment="1">
      <alignment horizontal="center" vertical="center" wrapText="1"/>
    </xf>
    <xf numFmtId="49" fontId="1" fillId="0" borderId="201" xfId="0" applyNumberFormat="1" applyFont="1" applyBorder="1" applyAlignment="1">
      <alignment horizontal="center" vertical="center" wrapText="1"/>
    </xf>
    <xf numFmtId="49" fontId="14" fillId="0" borderId="202" xfId="0" applyNumberFormat="1" applyFont="1" applyBorder="1" applyAlignment="1">
      <alignment horizontal="center" vertical="center" wrapText="1"/>
    </xf>
    <xf numFmtId="1" fontId="1" fillId="0" borderId="21" xfId="0" applyNumberFormat="1" applyFont="1" applyBorder="1" applyAlignment="1">
      <alignment horizontal="center" vertical="center" wrapText="1"/>
    </xf>
    <xf numFmtId="0" fontId="1" fillId="0" borderId="177" xfId="0" applyNumberFormat="1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165" fontId="4" fillId="0" borderId="92" xfId="0" applyNumberFormat="1" applyFont="1" applyBorder="1" applyAlignment="1">
      <alignment horizontal="center" vertical="center"/>
    </xf>
    <xf numFmtId="1" fontId="4" fillId="0" borderId="92" xfId="0" applyNumberFormat="1" applyFont="1" applyBorder="1" applyAlignment="1">
      <alignment horizontal="center" vertical="center"/>
    </xf>
    <xf numFmtId="0" fontId="1" fillId="0" borderId="208" xfId="0" applyFont="1" applyBorder="1" applyAlignment="1">
      <alignment horizontal="center" vertical="center"/>
    </xf>
    <xf numFmtId="0" fontId="4" fillId="0" borderId="209" xfId="0" applyFont="1" applyBorder="1" applyAlignment="1">
      <alignment horizontal="center" vertical="center"/>
    </xf>
    <xf numFmtId="0" fontId="4" fillId="0" borderId="209" xfId="0" applyFont="1" applyBorder="1" applyAlignment="1">
      <alignment horizontal="center" vertical="center" wrapText="1"/>
    </xf>
    <xf numFmtId="1" fontId="4" fillId="0" borderId="209" xfId="0" applyNumberFormat="1" applyFont="1" applyBorder="1" applyAlignment="1">
      <alignment horizontal="center" vertical="center" wrapText="1"/>
    </xf>
    <xf numFmtId="0" fontId="13" fillId="0" borderId="201" xfId="0" applyNumberFormat="1" applyFont="1" applyBorder="1" applyAlignment="1">
      <alignment horizontal="center" vertical="center" wrapText="1"/>
    </xf>
    <xf numFmtId="1" fontId="4" fillId="0" borderId="210" xfId="0" applyNumberFormat="1" applyFont="1" applyBorder="1" applyAlignment="1">
      <alignment horizontal="center" vertical="center" wrapText="1"/>
    </xf>
    <xf numFmtId="165" fontId="4" fillId="0" borderId="209" xfId="0" applyNumberFormat="1" applyFont="1" applyBorder="1" applyAlignment="1">
      <alignment horizontal="center" vertical="center"/>
    </xf>
    <xf numFmtId="1" fontId="4" fillId="0" borderId="209" xfId="0" applyNumberFormat="1" applyFont="1" applyBorder="1" applyAlignment="1">
      <alignment horizontal="center" vertical="center"/>
    </xf>
    <xf numFmtId="49" fontId="21" fillId="0" borderId="126" xfId="1" applyNumberFormat="1" applyFont="1" applyFill="1" applyBorder="1" applyAlignment="1">
      <alignment horizontal="left" wrapText="1"/>
    </xf>
    <xf numFmtId="0" fontId="16" fillId="0" borderId="126" xfId="1" applyFill="1" applyBorder="1"/>
    <xf numFmtId="49" fontId="24" fillId="0" borderId="126" xfId="1" applyNumberFormat="1" applyFont="1" applyFill="1" applyBorder="1" applyAlignment="1">
      <alignment horizontal="center"/>
    </xf>
    <xf numFmtId="49" fontId="17" fillId="0" borderId="126" xfId="1" applyNumberFormat="1" applyFont="1" applyFill="1" applyBorder="1" applyAlignment="1">
      <alignment horizontal="center"/>
    </xf>
    <xf numFmtId="49" fontId="18" fillId="0" borderId="126" xfId="1" applyNumberFormat="1" applyFont="1" applyFill="1" applyBorder="1" applyAlignment="1">
      <alignment horizontal="center"/>
    </xf>
    <xf numFmtId="49" fontId="20" fillId="0" borderId="126" xfId="1" applyNumberFormat="1" applyFont="1" applyFill="1" applyBorder="1" applyAlignment="1">
      <alignment horizontal="center"/>
    </xf>
    <xf numFmtId="49" fontId="25" fillId="0" borderId="126" xfId="1" applyNumberFormat="1" applyFont="1" applyFill="1" applyBorder="1" applyAlignment="1">
      <alignment horizontal="center"/>
    </xf>
    <xf numFmtId="49" fontId="17" fillId="0" borderId="126" xfId="1" applyNumberFormat="1" applyFont="1" applyFill="1" applyBorder="1" applyAlignment="1">
      <alignment horizontal="left"/>
    </xf>
    <xf numFmtId="0" fontId="16" fillId="0" borderId="126" xfId="1" applyFill="1" applyBorder="1" applyAlignment="1">
      <alignment horizontal="left"/>
    </xf>
    <xf numFmtId="0" fontId="23" fillId="0" borderId="126" xfId="1" applyFont="1" applyFill="1" applyBorder="1" applyAlignment="1">
      <alignment horizontal="left" vertical="center"/>
    </xf>
    <xf numFmtId="49" fontId="21" fillId="0" borderId="126" xfId="1" applyNumberFormat="1" applyFont="1" applyFill="1" applyBorder="1" applyAlignment="1">
      <alignment horizontal="left" vertical="top" wrapText="1"/>
    </xf>
    <xf numFmtId="49" fontId="19" fillId="0" borderId="129" xfId="1" applyNumberFormat="1" applyFont="1" applyFill="1" applyBorder="1" applyAlignment="1">
      <alignment horizontal="center" vertical="center" wrapText="1"/>
    </xf>
    <xf numFmtId="0" fontId="16" fillId="0" borderId="130" xfId="1" applyFill="1" applyBorder="1"/>
    <xf numFmtId="0" fontId="16" fillId="0" borderId="131" xfId="1" applyFill="1" applyBorder="1"/>
    <xf numFmtId="49" fontId="28" fillId="0" borderId="126" xfId="1" applyNumberFormat="1" applyFont="1" applyFill="1" applyBorder="1" applyAlignment="1">
      <alignment horizontal="center"/>
    </xf>
    <xf numFmtId="49" fontId="19" fillId="0" borderId="128" xfId="1" applyNumberFormat="1" applyFont="1" applyFill="1" applyBorder="1" applyAlignment="1">
      <alignment horizontal="center" vertical="center"/>
    </xf>
    <xf numFmtId="0" fontId="16" fillId="0" borderId="133" xfId="1" applyFill="1" applyBorder="1"/>
    <xf numFmtId="49" fontId="19" fillId="0" borderId="129" xfId="1" applyNumberFormat="1" applyFont="1" applyFill="1" applyBorder="1" applyAlignment="1">
      <alignment horizontal="center" vertical="center"/>
    </xf>
    <xf numFmtId="49" fontId="23" fillId="0" borderId="126" xfId="1" applyNumberFormat="1" applyFont="1" applyFill="1" applyBorder="1" applyAlignment="1">
      <alignment horizontal="center" wrapText="1"/>
    </xf>
    <xf numFmtId="49" fontId="23" fillId="0" borderId="126" xfId="1" applyNumberFormat="1" applyFont="1" applyFill="1" applyBorder="1" applyAlignment="1">
      <alignment horizontal="center"/>
    </xf>
    <xf numFmtId="49" fontId="29" fillId="0" borderId="148" xfId="1" applyNumberFormat="1" applyFont="1" applyFill="1" applyBorder="1" applyAlignment="1">
      <alignment horizontal="center" vertical="center" wrapText="1"/>
    </xf>
    <xf numFmtId="0" fontId="16" fillId="0" borderId="149" xfId="1" applyFill="1" applyBorder="1"/>
    <xf numFmtId="0" fontId="16" fillId="0" borderId="156" xfId="1" applyFill="1" applyBorder="1"/>
    <xf numFmtId="0" fontId="16" fillId="0" borderId="157" xfId="1" applyFill="1" applyBorder="1"/>
    <xf numFmtId="0" fontId="16" fillId="0" borderId="160" xfId="1" applyFill="1" applyBorder="1"/>
    <xf numFmtId="0" fontId="16" fillId="0" borderId="161" xfId="1" applyFill="1" applyBorder="1"/>
    <xf numFmtId="0" fontId="16" fillId="0" borderId="145" xfId="1" applyFill="1" applyBorder="1"/>
    <xf numFmtId="0" fontId="16" fillId="0" borderId="146" xfId="1" applyFill="1" applyBorder="1"/>
    <xf numFmtId="49" fontId="23" fillId="0" borderId="151" xfId="1" applyNumberFormat="1" applyFont="1" applyFill="1" applyBorder="1" applyAlignment="1">
      <alignment horizontal="center" vertical="center" wrapText="1"/>
    </xf>
    <xf numFmtId="0" fontId="16" fillId="0" borderId="151" xfId="1" applyFill="1" applyBorder="1"/>
    <xf numFmtId="0" fontId="32" fillId="0" borderId="165" xfId="1" applyNumberFormat="1" applyFont="1" applyFill="1" applyBorder="1" applyAlignment="1">
      <alignment horizontal="center" wrapText="1"/>
    </xf>
    <xf numFmtId="0" fontId="16" fillId="0" borderId="166" xfId="1" applyFill="1" applyBorder="1"/>
    <xf numFmtId="0" fontId="32" fillId="0" borderId="165" xfId="1" applyNumberFormat="1" applyFont="1" applyFill="1" applyBorder="1" applyAlignment="1">
      <alignment horizontal="center" vertical="center" wrapText="1"/>
    </xf>
    <xf numFmtId="0" fontId="16" fillId="0" borderId="167" xfId="1" applyFill="1" applyBorder="1"/>
    <xf numFmtId="0" fontId="32" fillId="0" borderId="165" xfId="1" applyFont="1" applyFill="1" applyBorder="1" applyAlignment="1">
      <alignment horizontal="center" vertical="center" wrapText="1"/>
    </xf>
    <xf numFmtId="49" fontId="29" fillId="0" borderId="153" xfId="1" applyNumberFormat="1" applyFont="1" applyFill="1" applyBorder="1" applyAlignment="1">
      <alignment horizontal="center" vertical="center" wrapText="1"/>
    </xf>
    <xf numFmtId="49" fontId="29" fillId="0" borderId="154" xfId="1" applyNumberFormat="1" applyFont="1" applyFill="1" applyBorder="1" applyAlignment="1">
      <alignment horizontal="center" vertical="center" wrapText="1"/>
    </xf>
    <xf numFmtId="49" fontId="29" fillId="0" borderId="155" xfId="1" applyNumberFormat="1" applyFont="1" applyFill="1" applyBorder="1" applyAlignment="1">
      <alignment horizontal="center" vertical="center" wrapText="1"/>
    </xf>
    <xf numFmtId="49" fontId="29" fillId="0" borderId="158" xfId="1" applyNumberFormat="1" applyFont="1" applyFill="1" applyBorder="1" applyAlignment="1">
      <alignment horizontal="center" vertical="center" wrapText="1"/>
    </xf>
    <xf numFmtId="49" fontId="29" fillId="0" borderId="44" xfId="1" applyNumberFormat="1" applyFont="1" applyFill="1" applyBorder="1" applyAlignment="1">
      <alignment horizontal="center" vertical="center" wrapText="1"/>
    </xf>
    <xf numFmtId="49" fontId="29" fillId="0" borderId="159" xfId="1" applyNumberFormat="1" applyFont="1" applyFill="1" applyBorder="1" applyAlignment="1">
      <alignment horizontal="center" vertical="center" wrapText="1"/>
    </xf>
    <xf numFmtId="49" fontId="29" fillId="0" borderId="162" xfId="1" applyNumberFormat="1" applyFont="1" applyFill="1" applyBorder="1" applyAlignment="1">
      <alignment horizontal="center" vertical="center" wrapText="1"/>
    </xf>
    <xf numFmtId="49" fontId="29" fillId="0" borderId="163" xfId="1" applyNumberFormat="1" applyFont="1" applyFill="1" applyBorder="1" applyAlignment="1">
      <alignment horizontal="center" vertical="center" wrapText="1"/>
    </xf>
    <xf numFmtId="49" fontId="29" fillId="0" borderId="164" xfId="1" applyNumberFormat="1" applyFont="1" applyFill="1" applyBorder="1" applyAlignment="1">
      <alignment horizontal="center" vertical="center" wrapText="1"/>
    </xf>
    <xf numFmtId="49" fontId="23" fillId="0" borderId="153" xfId="1" applyNumberFormat="1" applyFont="1" applyFill="1" applyBorder="1" applyAlignment="1">
      <alignment horizontal="center" vertical="center" wrapText="1"/>
    </xf>
    <xf numFmtId="49" fontId="23" fillId="0" borderId="154" xfId="1" applyNumberFormat="1" applyFont="1" applyFill="1" applyBorder="1" applyAlignment="1">
      <alignment horizontal="center" vertical="center" wrapText="1"/>
    </xf>
    <xf numFmtId="49" fontId="23" fillId="0" borderId="155" xfId="1" applyNumberFormat="1" applyFont="1" applyFill="1" applyBorder="1" applyAlignment="1">
      <alignment horizontal="center" vertical="center" wrapText="1"/>
    </xf>
    <xf numFmtId="49" fontId="23" fillId="0" borderId="158" xfId="1" applyNumberFormat="1" applyFont="1" applyFill="1" applyBorder="1" applyAlignment="1">
      <alignment horizontal="center" vertical="center" wrapText="1"/>
    </xf>
    <xf numFmtId="49" fontId="23" fillId="0" borderId="44" xfId="1" applyNumberFormat="1" applyFont="1" applyFill="1" applyBorder="1" applyAlignment="1">
      <alignment horizontal="center" vertical="center" wrapText="1"/>
    </xf>
    <xf numFmtId="49" fontId="23" fillId="0" borderId="159" xfId="1" applyNumberFormat="1" applyFont="1" applyFill="1" applyBorder="1" applyAlignment="1">
      <alignment horizontal="center" vertical="center" wrapText="1"/>
    </xf>
    <xf numFmtId="49" fontId="23" fillId="0" borderId="162" xfId="1" applyNumberFormat="1" applyFont="1" applyFill="1" applyBorder="1" applyAlignment="1">
      <alignment horizontal="center" vertical="center" wrapText="1"/>
    </xf>
    <xf numFmtId="49" fontId="23" fillId="0" borderId="163" xfId="1" applyNumberFormat="1" applyFont="1" applyFill="1" applyBorder="1" applyAlignment="1">
      <alignment horizontal="center" vertical="center" wrapText="1"/>
    </xf>
    <xf numFmtId="49" fontId="23" fillId="0" borderId="164" xfId="1" applyNumberFormat="1" applyFont="1" applyFill="1" applyBorder="1" applyAlignment="1">
      <alignment horizontal="center" vertical="center" wrapText="1"/>
    </xf>
    <xf numFmtId="49" fontId="32" fillId="0" borderId="151" xfId="1" applyNumberFormat="1" applyFont="1" applyFill="1" applyBorder="1" applyAlignment="1">
      <alignment horizontal="left" vertical="center" wrapText="1"/>
    </xf>
    <xf numFmtId="1" fontId="32" fillId="0" borderId="151" xfId="1" applyNumberFormat="1" applyFont="1" applyFill="1" applyBorder="1" applyAlignment="1">
      <alignment horizontal="center" vertical="center" wrapText="1"/>
    </xf>
    <xf numFmtId="0" fontId="32" fillId="0" borderId="151" xfId="1" applyNumberFormat="1" applyFont="1" applyFill="1" applyBorder="1" applyAlignment="1">
      <alignment horizontal="center" vertical="center" wrapText="1"/>
    </xf>
    <xf numFmtId="0" fontId="32" fillId="0" borderId="168" xfId="1" applyNumberFormat="1" applyFont="1" applyFill="1" applyBorder="1" applyAlignment="1">
      <alignment horizontal="center" vertical="center" wrapText="1"/>
    </xf>
    <xf numFmtId="0" fontId="32" fillId="0" borderId="169" xfId="1" applyNumberFormat="1" applyFont="1" applyFill="1" applyBorder="1" applyAlignment="1">
      <alignment horizontal="center" vertical="center" wrapText="1"/>
    </xf>
    <xf numFmtId="0" fontId="32" fillId="0" borderId="170" xfId="1" applyNumberFormat="1" applyFont="1" applyFill="1" applyBorder="1" applyAlignment="1">
      <alignment horizontal="center" vertical="center" wrapText="1"/>
    </xf>
    <xf numFmtId="49" fontId="32" fillId="0" borderId="168" xfId="1" applyNumberFormat="1" applyFont="1" applyFill="1" applyBorder="1" applyAlignment="1">
      <alignment horizontal="center" vertical="center" wrapText="1"/>
    </xf>
    <xf numFmtId="49" fontId="32" fillId="0" borderId="169" xfId="1" applyNumberFormat="1" applyFont="1" applyFill="1" applyBorder="1" applyAlignment="1">
      <alignment horizontal="center" vertical="center" wrapText="1"/>
    </xf>
    <xf numFmtId="49" fontId="32" fillId="0" borderId="170" xfId="1" applyNumberFormat="1" applyFont="1" applyFill="1" applyBorder="1" applyAlignment="1">
      <alignment horizontal="center" vertical="center" wrapText="1"/>
    </xf>
    <xf numFmtId="0" fontId="23" fillId="0" borderId="165" xfId="1" applyNumberFormat="1" applyFont="1" applyFill="1" applyBorder="1" applyAlignment="1">
      <alignment horizontal="center" vertical="center" wrapText="1"/>
    </xf>
    <xf numFmtId="0" fontId="23" fillId="0" borderId="165" xfId="1" applyFont="1" applyFill="1" applyBorder="1" applyAlignment="1">
      <alignment horizontal="center" vertical="center" wrapText="1"/>
    </xf>
    <xf numFmtId="0" fontId="32" fillId="0" borderId="153" xfId="1" applyNumberFormat="1" applyFont="1" applyFill="1" applyBorder="1" applyAlignment="1">
      <alignment horizontal="center" vertical="center" wrapText="1"/>
    </xf>
    <xf numFmtId="0" fontId="32" fillId="0" borderId="154" xfId="1" applyNumberFormat="1" applyFont="1" applyFill="1" applyBorder="1" applyAlignment="1">
      <alignment horizontal="center" vertical="center" wrapText="1"/>
    </xf>
    <xf numFmtId="0" fontId="32" fillId="0" borderId="155" xfId="1" applyNumberFormat="1" applyFont="1" applyFill="1" applyBorder="1" applyAlignment="1">
      <alignment horizontal="center" vertical="center" wrapText="1"/>
    </xf>
    <xf numFmtId="0" fontId="32" fillId="0" borderId="171" xfId="1" applyNumberFormat="1" applyFont="1" applyFill="1" applyBorder="1" applyAlignment="1">
      <alignment horizontal="center" vertical="center" wrapText="1"/>
    </xf>
    <xf numFmtId="0" fontId="32" fillId="0" borderId="172" xfId="1" applyNumberFormat="1" applyFont="1" applyFill="1" applyBorder="1" applyAlignment="1">
      <alignment horizontal="center" vertical="center" wrapText="1"/>
    </xf>
    <xf numFmtId="0" fontId="32" fillId="0" borderId="173" xfId="1" applyNumberFormat="1" applyFont="1" applyFill="1" applyBorder="1" applyAlignment="1">
      <alignment horizontal="center" vertical="center" wrapText="1"/>
    </xf>
    <xf numFmtId="49" fontId="32" fillId="0" borderId="165" xfId="1" applyNumberFormat="1" applyFont="1" applyFill="1" applyBorder="1" applyAlignment="1">
      <alignment horizontal="center" vertical="center" wrapText="1"/>
    </xf>
    <xf numFmtId="1" fontId="32" fillId="0" borderId="165" xfId="1" applyNumberFormat="1" applyFont="1" applyFill="1" applyBorder="1" applyAlignment="1">
      <alignment horizontal="center" vertical="center" wrapText="1"/>
    </xf>
    <xf numFmtId="49" fontId="32" fillId="0" borderId="151" xfId="1" applyNumberFormat="1" applyFont="1" applyFill="1" applyBorder="1" applyAlignment="1">
      <alignment horizontal="center" vertical="center" wrapText="1"/>
    </xf>
    <xf numFmtId="0" fontId="32" fillId="0" borderId="151" xfId="1" applyFont="1" applyFill="1" applyBorder="1" applyAlignment="1">
      <alignment horizontal="center" vertical="center" wrapText="1"/>
    </xf>
    <xf numFmtId="49" fontId="32" fillId="0" borderId="153" xfId="1" applyNumberFormat="1" applyFont="1" applyFill="1" applyBorder="1" applyAlignment="1">
      <alignment horizontal="center" vertical="center" wrapText="1"/>
    </xf>
    <xf numFmtId="49" fontId="32" fillId="0" borderId="154" xfId="1" applyNumberFormat="1" applyFont="1" applyFill="1" applyBorder="1" applyAlignment="1">
      <alignment horizontal="center" vertical="center" wrapText="1"/>
    </xf>
    <xf numFmtId="49" fontId="32" fillId="0" borderId="155" xfId="1" applyNumberFormat="1" applyFont="1" applyFill="1" applyBorder="1" applyAlignment="1">
      <alignment horizontal="center" vertical="center" wrapText="1"/>
    </xf>
    <xf numFmtId="49" fontId="32" fillId="0" borderId="171" xfId="1" applyNumberFormat="1" applyFont="1" applyFill="1" applyBorder="1" applyAlignment="1">
      <alignment horizontal="center" vertical="center" wrapText="1"/>
    </xf>
    <xf numFmtId="49" fontId="32" fillId="0" borderId="172" xfId="1" applyNumberFormat="1" applyFont="1" applyFill="1" applyBorder="1" applyAlignment="1">
      <alignment horizontal="center" vertical="center" wrapText="1"/>
    </xf>
    <xf numFmtId="49" fontId="32" fillId="0" borderId="173" xfId="1" applyNumberFormat="1" applyFont="1" applyFill="1" applyBorder="1" applyAlignment="1">
      <alignment horizontal="center" vertical="center" wrapText="1"/>
    </xf>
    <xf numFmtId="0" fontId="32" fillId="0" borderId="145" xfId="1" applyFont="1" applyFill="1" applyBorder="1" applyAlignment="1">
      <alignment horizontal="center" vertical="center" wrapText="1"/>
    </xf>
    <xf numFmtId="0" fontId="32" fillId="0" borderId="145" xfId="1" applyFont="1" applyFill="1" applyBorder="1" applyAlignment="1">
      <alignment horizontal="center" wrapText="1"/>
    </xf>
    <xf numFmtId="165" fontId="4" fillId="0" borderId="36" xfId="0" applyNumberFormat="1" applyFont="1" applyBorder="1" applyAlignment="1">
      <alignment horizontal="center" vertical="center"/>
    </xf>
    <xf numFmtId="0" fontId="2" fillId="0" borderId="52" xfId="0" applyFont="1" applyBorder="1"/>
    <xf numFmtId="0" fontId="2" fillId="0" borderId="34" xfId="0" applyFont="1" applyBorder="1"/>
    <xf numFmtId="164" fontId="3" fillId="2" borderId="58" xfId="0" applyNumberFormat="1" applyFont="1" applyFill="1" applyBorder="1" applyAlignment="1">
      <alignment horizontal="center" vertical="center" wrapText="1"/>
    </xf>
    <xf numFmtId="0" fontId="2" fillId="0" borderId="59" xfId="0" applyFont="1" applyBorder="1"/>
    <xf numFmtId="0" fontId="1" fillId="0" borderId="60" xfId="0" applyFont="1" applyBorder="1" applyAlignment="1">
      <alignment horizontal="center" vertical="center" textRotation="90"/>
    </xf>
    <xf numFmtId="0" fontId="2" fillId="0" borderId="61" xfId="0" applyFont="1" applyBorder="1"/>
    <xf numFmtId="0" fontId="2" fillId="0" borderId="70" xfId="0" applyFont="1" applyBorder="1"/>
    <xf numFmtId="164" fontId="1" fillId="0" borderId="60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1" fillId="0" borderId="39" xfId="0" applyFont="1" applyBorder="1" applyAlignment="1">
      <alignment horizontal="center" vertical="center" wrapText="1"/>
    </xf>
    <xf numFmtId="0" fontId="2" fillId="0" borderId="37" xfId="0" applyFont="1" applyBorder="1"/>
    <xf numFmtId="0" fontId="2" fillId="0" borderId="57" xfId="0" applyFont="1" applyBorder="1"/>
    <xf numFmtId="0" fontId="2" fillId="0" borderId="54" xfId="0" applyFont="1" applyBorder="1"/>
    <xf numFmtId="164" fontId="1" fillId="0" borderId="20" xfId="0" applyNumberFormat="1" applyFont="1" applyBorder="1" applyAlignment="1">
      <alignment horizontal="center" vertical="center" wrapText="1"/>
    </xf>
    <xf numFmtId="0" fontId="2" fillId="0" borderId="50" xfId="0" applyFont="1" applyBorder="1"/>
    <xf numFmtId="164" fontId="1" fillId="0" borderId="6" xfId="0" applyNumberFormat="1" applyFont="1" applyBorder="1" applyAlignment="1">
      <alignment horizontal="center" vertical="center" textRotation="90" wrapText="1"/>
    </xf>
    <xf numFmtId="0" fontId="2" fillId="0" borderId="62" xfId="0" applyFont="1" applyBorder="1"/>
    <xf numFmtId="0" fontId="2" fillId="0" borderId="5" xfId="0" applyFont="1" applyBorder="1"/>
    <xf numFmtId="164" fontId="1" fillId="0" borderId="7" xfId="0" applyNumberFormat="1" applyFont="1" applyBorder="1" applyAlignment="1">
      <alignment horizontal="center" vertical="center" textRotation="90" wrapText="1"/>
    </xf>
    <xf numFmtId="0" fontId="2" fillId="0" borderId="63" xfId="0" applyFont="1" applyBorder="1"/>
    <xf numFmtId="0" fontId="2" fillId="0" borderId="71" xfId="0" applyFont="1" applyBorder="1"/>
    <xf numFmtId="0" fontId="4" fillId="0" borderId="75" xfId="0" applyFont="1" applyBorder="1" applyAlignment="1">
      <alignment horizontal="center" vertical="center" wrapText="1"/>
    </xf>
    <xf numFmtId="0" fontId="2" fillId="0" borderId="81" xfId="0" applyFont="1" applyBorder="1"/>
    <xf numFmtId="0" fontId="2" fillId="0" borderId="67" xfId="0" applyFont="1" applyBorder="1"/>
    <xf numFmtId="49" fontId="4" fillId="0" borderId="75" xfId="0" applyNumberFormat="1" applyFon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 wrapText="1"/>
    </xf>
    <xf numFmtId="0" fontId="2" fillId="0" borderId="56" xfId="0" applyFont="1" applyBorder="1"/>
    <xf numFmtId="0" fontId="4" fillId="0" borderId="39" xfId="0" applyFont="1" applyBorder="1" applyAlignment="1">
      <alignment horizontal="center" vertical="center" wrapText="1"/>
    </xf>
    <xf numFmtId="165" fontId="4" fillId="0" borderId="20" xfId="0" applyNumberFormat="1" applyFont="1" applyBorder="1" applyAlignment="1">
      <alignment horizontal="center" vertical="center"/>
    </xf>
    <xf numFmtId="0" fontId="2" fillId="0" borderId="28" xfId="0" applyFont="1" applyBorder="1"/>
    <xf numFmtId="0" fontId="2" fillId="0" borderId="21" xfId="0" applyFont="1" applyBorder="1"/>
    <xf numFmtId="0" fontId="4" fillId="0" borderId="9" xfId="0" applyFont="1" applyBorder="1" applyAlignment="1">
      <alignment horizontal="center" vertical="center" wrapText="1"/>
    </xf>
    <xf numFmtId="0" fontId="2" fillId="0" borderId="23" xfId="0" applyFont="1" applyBorder="1"/>
    <xf numFmtId="0" fontId="2" fillId="0" borderId="22" xfId="0" applyFont="1" applyBorder="1"/>
    <xf numFmtId="49" fontId="4" fillId="0" borderId="2" xfId="0" applyNumberFormat="1" applyFont="1" applyBorder="1" applyAlignment="1">
      <alignment horizontal="center" vertical="center"/>
    </xf>
    <xf numFmtId="49" fontId="4" fillId="0" borderId="39" xfId="0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 textRotation="90" wrapText="1"/>
    </xf>
    <xf numFmtId="0" fontId="2" fillId="0" borderId="64" xfId="0" applyFont="1" applyBorder="1"/>
    <xf numFmtId="0" fontId="2" fillId="0" borderId="72" xfId="0" applyFont="1" applyBorder="1"/>
    <xf numFmtId="0" fontId="1" fillId="0" borderId="39" xfId="0" applyFont="1" applyBorder="1" applyAlignment="1">
      <alignment horizontal="center" vertical="center"/>
    </xf>
    <xf numFmtId="0" fontId="2" fillId="0" borderId="38" xfId="0" applyFont="1" applyBorder="1"/>
    <xf numFmtId="0" fontId="2" fillId="0" borderId="40" xfId="0" applyFont="1" applyBorder="1"/>
    <xf numFmtId="164" fontId="4" fillId="0" borderId="75" xfId="0" applyNumberFormat="1" applyFont="1" applyBorder="1" applyAlignment="1">
      <alignment horizontal="center" vertical="center"/>
    </xf>
    <xf numFmtId="164" fontId="1" fillId="0" borderId="60" xfId="0" applyNumberFormat="1" applyFont="1" applyBorder="1" applyAlignment="1">
      <alignment horizontal="center" vertical="center" textRotation="90" wrapText="1"/>
    </xf>
    <xf numFmtId="164" fontId="1" fillId="0" borderId="20" xfId="0" applyNumberFormat="1" applyFont="1" applyBorder="1" applyAlignment="1">
      <alignment horizontal="center" vertical="center"/>
    </xf>
    <xf numFmtId="164" fontId="10" fillId="0" borderId="0" xfId="0" applyNumberFormat="1" applyFont="1" applyAlignment="1">
      <alignment horizontal="left"/>
    </xf>
    <xf numFmtId="0" fontId="0" fillId="0" borderId="0" xfId="0"/>
    <xf numFmtId="0" fontId="4" fillId="0" borderId="75" xfId="0" applyFont="1" applyBorder="1" applyAlignment="1">
      <alignment horizontal="right" vertical="center"/>
    </xf>
    <xf numFmtId="0" fontId="4" fillId="0" borderId="39" xfId="0" applyFont="1" applyBorder="1" applyAlignment="1">
      <alignment horizontal="right" vertical="center"/>
    </xf>
    <xf numFmtId="164" fontId="4" fillId="0" borderId="75" xfId="0" applyNumberFormat="1" applyFont="1" applyBorder="1" applyAlignment="1">
      <alignment horizontal="right" vertical="center"/>
    </xf>
    <xf numFmtId="167" fontId="7" fillId="0" borderId="43" xfId="0" applyNumberFormat="1" applyFont="1" applyBorder="1" applyAlignment="1">
      <alignment horizontal="center" vertical="center"/>
    </xf>
    <xf numFmtId="0" fontId="2" fillId="0" borderId="45" xfId="0" applyFont="1" applyBorder="1"/>
    <xf numFmtId="167" fontId="4" fillId="0" borderId="20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right" vertical="center"/>
    </xf>
    <xf numFmtId="0" fontId="2" fillId="0" borderId="26" xfId="0" applyFont="1" applyBorder="1"/>
    <xf numFmtId="0" fontId="4" fillId="0" borderId="0" xfId="0" applyFont="1" applyAlignment="1">
      <alignment horizontal="right" vertical="center"/>
    </xf>
    <xf numFmtId="0" fontId="4" fillId="0" borderId="57" xfId="0" applyFont="1" applyBorder="1" applyAlignment="1">
      <alignment horizontal="center" vertical="center" wrapText="1"/>
    </xf>
    <xf numFmtId="165" fontId="4" fillId="0" borderId="75" xfId="0" applyNumberFormat="1" applyFont="1" applyBorder="1" applyAlignment="1">
      <alignment horizontal="center" vertical="center"/>
    </xf>
    <xf numFmtId="165" fontId="4" fillId="0" borderId="57" xfId="0" applyNumberFormat="1" applyFont="1" applyBorder="1" applyAlignment="1">
      <alignment horizontal="center" vertical="center"/>
    </xf>
    <xf numFmtId="164" fontId="4" fillId="0" borderId="60" xfId="0" applyNumberFormat="1" applyFont="1" applyBorder="1" applyAlignment="1">
      <alignment horizontal="center" vertical="center" textRotation="90" wrapText="1"/>
    </xf>
    <xf numFmtId="164" fontId="4" fillId="0" borderId="64" xfId="0" applyNumberFormat="1" applyFont="1" applyBorder="1" applyAlignment="1">
      <alignment horizontal="center" vertical="center" textRotation="90" wrapText="1"/>
    </xf>
    <xf numFmtId="164" fontId="4" fillId="0" borderId="28" xfId="0" applyNumberFormat="1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 textRotation="90" wrapText="1"/>
    </xf>
    <xf numFmtId="0" fontId="2" fillId="0" borderId="24" xfId="0" applyFont="1" applyBorder="1"/>
    <xf numFmtId="0" fontId="2" fillId="0" borderId="55" xfId="0" applyFont="1" applyBorder="1"/>
    <xf numFmtId="164" fontId="4" fillId="0" borderId="7" xfId="0" applyNumberFormat="1" applyFont="1" applyBorder="1" applyAlignment="1">
      <alignment horizontal="center" vertical="center" textRotation="90" wrapText="1"/>
    </xf>
    <xf numFmtId="164" fontId="4" fillId="0" borderId="39" xfId="0" applyNumberFormat="1" applyFont="1" applyBorder="1" applyAlignment="1">
      <alignment horizontal="center" vertical="center" wrapText="1"/>
    </xf>
    <xf numFmtId="0" fontId="2" fillId="0" borderId="43" xfId="0" applyFont="1" applyBorder="1"/>
    <xf numFmtId="164" fontId="4" fillId="0" borderId="0" xfId="0" applyNumberFormat="1" applyFont="1" applyAlignment="1">
      <alignment horizontal="center" vertical="center" textRotation="90" wrapText="1"/>
    </xf>
    <xf numFmtId="164" fontId="4" fillId="0" borderId="67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/>
    </xf>
    <xf numFmtId="0" fontId="2" fillId="0" borderId="27" xfId="0" applyFont="1" applyBorder="1"/>
    <xf numFmtId="0" fontId="1" fillId="0" borderId="0" xfId="0" applyFont="1" applyAlignment="1">
      <alignment horizontal="center" wrapText="1"/>
    </xf>
    <xf numFmtId="167" fontId="7" fillId="0" borderId="57" xfId="0" applyNumberFormat="1" applyFont="1" applyBorder="1" applyAlignment="1">
      <alignment horizontal="center" vertical="center"/>
    </xf>
    <xf numFmtId="49" fontId="14" fillId="0" borderId="41" xfId="0" applyNumberFormat="1" applyFont="1" applyBorder="1" applyAlignment="1">
      <alignment horizontal="center" vertical="center"/>
    </xf>
    <xf numFmtId="49" fontId="14" fillId="0" borderId="44" xfId="0" applyNumberFormat="1" applyFont="1" applyBorder="1" applyAlignment="1">
      <alignment horizontal="center" vertical="center"/>
    </xf>
    <xf numFmtId="49" fontId="14" fillId="0" borderId="59" xfId="0" applyNumberFormat="1" applyFont="1" applyBorder="1" applyAlignment="1">
      <alignment horizontal="center" vertical="center"/>
    </xf>
    <xf numFmtId="49" fontId="14" fillId="0" borderId="39" xfId="0" applyNumberFormat="1" applyFont="1" applyBorder="1" applyAlignment="1">
      <alignment horizontal="center" vertical="center"/>
    </xf>
    <xf numFmtId="49" fontId="1" fillId="0" borderId="77" xfId="0" applyNumberFormat="1" applyFont="1" applyBorder="1" applyAlignment="1">
      <alignment horizontal="center" vertical="center"/>
    </xf>
    <xf numFmtId="164" fontId="3" fillId="0" borderId="57" xfId="0" applyNumberFormat="1" applyFont="1" applyBorder="1" applyAlignment="1">
      <alignment horizontal="center" vertical="center" wrapText="1"/>
    </xf>
    <xf numFmtId="0" fontId="14" fillId="0" borderId="102" xfId="0" applyNumberFormat="1" applyFont="1" applyBorder="1" applyAlignment="1">
      <alignment horizontal="center" vertical="center" wrapText="1"/>
    </xf>
    <xf numFmtId="0" fontId="1" fillId="0" borderId="63" xfId="0" applyNumberFormat="1" applyFont="1" applyBorder="1" applyAlignment="1">
      <alignment horizontal="center" vertical="center" wrapText="1"/>
    </xf>
    <xf numFmtId="0" fontId="1" fillId="0" borderId="107" xfId="0" applyNumberFormat="1" applyFont="1" applyBorder="1" applyAlignment="1">
      <alignment horizontal="center" vertical="center" wrapText="1"/>
    </xf>
    <xf numFmtId="0" fontId="1" fillId="0" borderId="103" xfId="0" applyNumberFormat="1" applyFont="1" applyBorder="1" applyAlignment="1">
      <alignment horizontal="center" vertical="center" wrapText="1"/>
    </xf>
    <xf numFmtId="0" fontId="1" fillId="0" borderId="105" xfId="0" applyNumberFormat="1" applyFont="1" applyBorder="1" applyAlignment="1">
      <alignment horizontal="center" vertical="center" wrapText="1"/>
    </xf>
    <xf numFmtId="0" fontId="1" fillId="0" borderId="108" xfId="0" applyNumberFormat="1" applyFont="1" applyBorder="1" applyAlignment="1">
      <alignment horizontal="center" vertical="center" wrapText="1"/>
    </xf>
    <xf numFmtId="165" fontId="1" fillId="0" borderId="178" xfId="0" applyNumberFormat="1" applyFont="1" applyBorder="1" applyAlignment="1">
      <alignment horizontal="center" vertical="center" wrapText="1"/>
    </xf>
    <xf numFmtId="0" fontId="1" fillId="0" borderId="179" xfId="0" applyFont="1" applyBorder="1" applyAlignment="1">
      <alignment horizontal="center" vertical="center" wrapText="1"/>
    </xf>
    <xf numFmtId="0" fontId="1" fillId="0" borderId="180" xfId="0" applyFont="1" applyBorder="1" applyAlignment="1">
      <alignment horizontal="center" vertical="center" wrapText="1"/>
    </xf>
    <xf numFmtId="0" fontId="1" fillId="0" borderId="109" xfId="0" applyFont="1" applyBorder="1" applyAlignment="1">
      <alignment horizontal="center" vertical="center" wrapText="1"/>
    </xf>
    <xf numFmtId="0" fontId="1" fillId="0" borderId="110" xfId="0" applyFont="1" applyBorder="1" applyAlignment="1">
      <alignment horizontal="center" vertical="center" wrapText="1"/>
    </xf>
    <xf numFmtId="0" fontId="1" fillId="0" borderId="111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wrapText="1"/>
    </xf>
    <xf numFmtId="0" fontId="1" fillId="0" borderId="105" xfId="0" applyFont="1" applyBorder="1" applyAlignment="1">
      <alignment horizontal="center" vertical="center" wrapText="1"/>
    </xf>
    <xf numFmtId="0" fontId="1" fillId="0" borderId="108" xfId="0" applyFont="1" applyBorder="1" applyAlignment="1">
      <alignment horizontal="center" vertical="center" wrapText="1"/>
    </xf>
    <xf numFmtId="165" fontId="4" fillId="0" borderId="40" xfId="0" applyNumberFormat="1" applyFont="1" applyBorder="1" applyAlignment="1">
      <alignment horizontal="center" vertical="center"/>
    </xf>
    <xf numFmtId="165" fontId="4" fillId="0" borderId="24" xfId="0" applyNumberFormat="1" applyFont="1" applyBorder="1" applyAlignment="1">
      <alignment horizontal="center" vertical="center"/>
    </xf>
    <xf numFmtId="165" fontId="4" fillId="0" borderId="27" xfId="0" applyNumberFormat="1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4" fillId="0" borderId="63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99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165" fontId="1" fillId="0" borderId="39" xfId="0" applyNumberFormat="1" applyFont="1" applyBorder="1" applyAlignment="1">
      <alignment horizontal="center" vertical="center"/>
    </xf>
    <xf numFmtId="165" fontId="1" fillId="0" borderId="77" xfId="0" applyNumberFormat="1" applyFont="1" applyBorder="1" applyAlignment="1">
      <alignment horizontal="center" vertical="center"/>
    </xf>
    <xf numFmtId="165" fontId="1" fillId="0" borderId="46" xfId="0" applyNumberFormat="1" applyFont="1" applyBorder="1" applyAlignment="1">
      <alignment horizontal="center" vertical="center"/>
    </xf>
    <xf numFmtId="165" fontId="1" fillId="0" borderId="101" xfId="0" applyNumberFormat="1" applyFont="1" applyBorder="1" applyAlignment="1">
      <alignment horizontal="center" vertical="center"/>
    </xf>
    <xf numFmtId="165" fontId="1" fillId="0" borderId="104" xfId="0" applyNumberFormat="1" applyFont="1" applyBorder="1" applyAlignment="1">
      <alignment horizontal="center" vertical="center"/>
    </xf>
    <xf numFmtId="165" fontId="1" fillId="0" borderId="106" xfId="0" applyNumberFormat="1" applyFont="1" applyBorder="1" applyAlignment="1">
      <alignment horizontal="center" vertical="center"/>
    </xf>
    <xf numFmtId="0" fontId="1" fillId="0" borderId="109" xfId="0" applyNumberFormat="1" applyFont="1" applyBorder="1" applyAlignment="1">
      <alignment horizontal="center" vertical="center" wrapText="1"/>
    </xf>
    <xf numFmtId="0" fontId="1" fillId="0" borderId="110" xfId="0" applyNumberFormat="1" applyFont="1" applyBorder="1" applyAlignment="1">
      <alignment horizontal="center" vertical="center" wrapText="1"/>
    </xf>
    <xf numFmtId="0" fontId="1" fillId="0" borderId="111" xfId="0" applyNumberFormat="1" applyFont="1" applyBorder="1" applyAlignment="1">
      <alignment horizontal="center" vertical="center" wrapText="1"/>
    </xf>
    <xf numFmtId="0" fontId="1" fillId="0" borderId="102" xfId="0" applyNumberFormat="1" applyFont="1" applyBorder="1" applyAlignment="1">
      <alignment horizontal="center" vertical="center" wrapText="1"/>
    </xf>
    <xf numFmtId="165" fontId="1" fillId="0" borderId="114" xfId="0" applyNumberFormat="1" applyFont="1" applyBorder="1" applyAlignment="1">
      <alignment horizontal="center" vertical="center"/>
    </xf>
    <xf numFmtId="165" fontId="1" fillId="0" borderId="86" xfId="0" applyNumberFormat="1" applyFont="1" applyBorder="1" applyAlignment="1">
      <alignment horizontal="center" vertical="center"/>
    </xf>
    <xf numFmtId="0" fontId="1" fillId="0" borderId="115" xfId="0" applyFont="1" applyBorder="1" applyAlignment="1">
      <alignment horizontal="center" vertical="center"/>
    </xf>
    <xf numFmtId="0" fontId="1" fillId="0" borderId="112" xfId="0" applyFont="1" applyBorder="1" applyAlignment="1">
      <alignment horizontal="center" vertical="center"/>
    </xf>
    <xf numFmtId="49" fontId="14" fillId="0" borderId="124" xfId="0" applyNumberFormat="1" applyFont="1" applyBorder="1" applyAlignment="1">
      <alignment horizontal="center" vertical="center"/>
    </xf>
    <xf numFmtId="49" fontId="1" fillId="0" borderId="46" xfId="0" applyNumberFormat="1" applyFont="1" applyBorder="1" applyAlignment="1">
      <alignment horizontal="center" vertical="center"/>
    </xf>
    <xf numFmtId="165" fontId="4" fillId="0" borderId="125" xfId="0" applyNumberFormat="1" applyFont="1" applyBorder="1" applyAlignment="1">
      <alignment horizontal="center" vertical="center"/>
    </xf>
    <xf numFmtId="0" fontId="4" fillId="0" borderId="117" xfId="0" applyFont="1" applyBorder="1" applyAlignment="1">
      <alignment horizontal="center" vertical="center"/>
    </xf>
    <xf numFmtId="0" fontId="4" fillId="0" borderId="8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165" fontId="1" fillId="0" borderId="80" xfId="0" applyNumberFormat="1" applyFont="1" applyBorder="1" applyAlignment="1">
      <alignment horizontal="center" vertical="center"/>
    </xf>
    <xf numFmtId="165" fontId="1" fillId="0" borderId="84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9" xfId="0" applyNumberFormat="1" applyFont="1" applyBorder="1" applyAlignment="1">
      <alignment horizontal="center" vertical="center" wrapText="1"/>
    </xf>
    <xf numFmtId="49" fontId="14" fillId="0" borderId="98" xfId="0" applyNumberFormat="1" applyFont="1" applyBorder="1" applyAlignment="1">
      <alignment horizontal="center" vertical="center" wrapText="1"/>
    </xf>
    <xf numFmtId="49" fontId="14" fillId="0" borderId="85" xfId="0" applyNumberFormat="1" applyFont="1" applyBorder="1" applyAlignment="1">
      <alignment horizontal="center" vertical="center" wrapText="1"/>
    </xf>
    <xf numFmtId="49" fontId="1" fillId="0" borderId="98" xfId="0" applyNumberFormat="1" applyFont="1" applyBorder="1" applyAlignment="1">
      <alignment horizontal="center" vertical="center" wrapText="1"/>
    </xf>
    <xf numFmtId="49" fontId="1" fillId="0" borderId="85" xfId="0" applyNumberFormat="1" applyFont="1" applyBorder="1" applyAlignment="1">
      <alignment horizontal="center" vertical="center" wrapText="1"/>
    </xf>
    <xf numFmtId="49" fontId="14" fillId="0" borderId="203" xfId="0" applyNumberFormat="1" applyFont="1" applyBorder="1" applyAlignment="1">
      <alignment horizontal="center" vertical="center" wrapText="1"/>
    </xf>
    <xf numFmtId="49" fontId="14" fillId="0" borderId="118" xfId="0" applyNumberFormat="1" applyFont="1" applyBorder="1" applyAlignment="1">
      <alignment horizontal="center" vertical="center" wrapText="1"/>
    </xf>
    <xf numFmtId="0" fontId="1" fillId="0" borderId="204" xfId="0" applyNumberFormat="1" applyFont="1" applyBorder="1" applyAlignment="1">
      <alignment horizontal="center" vertical="center" wrapText="1"/>
    </xf>
    <xf numFmtId="0" fontId="1" fillId="0" borderId="205" xfId="0" applyNumberFormat="1" applyFont="1" applyBorder="1" applyAlignment="1">
      <alignment horizontal="center" vertical="center" wrapText="1"/>
    </xf>
    <xf numFmtId="1" fontId="14" fillId="0" borderId="119" xfId="0" applyNumberFormat="1" applyFont="1" applyBorder="1" applyAlignment="1">
      <alignment horizontal="center" vertical="center" wrapText="1"/>
    </xf>
    <xf numFmtId="1" fontId="1" fillId="0" borderId="11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1" fillId="0" borderId="12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 wrapText="1"/>
    </xf>
    <xf numFmtId="0" fontId="1" fillId="0" borderId="98" xfId="0" applyFont="1" applyBorder="1" applyAlignment="1">
      <alignment horizontal="center" vertical="center" wrapText="1"/>
    </xf>
    <xf numFmtId="0" fontId="1" fillId="0" borderId="116" xfId="0" applyFont="1" applyBorder="1" applyAlignment="1">
      <alignment horizontal="center" vertical="center" wrapText="1"/>
    </xf>
    <xf numFmtId="165" fontId="1" fillId="0" borderId="60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 wrapText="1"/>
    </xf>
    <xf numFmtId="49" fontId="1" fillId="0" borderId="109" xfId="0" applyNumberFormat="1" applyFont="1" applyBorder="1" applyAlignment="1">
      <alignment horizontal="center" vertical="center" wrapText="1"/>
    </xf>
    <xf numFmtId="49" fontId="1" fillId="0" borderId="113" xfId="0" applyNumberFormat="1" applyFont="1" applyBorder="1" applyAlignment="1">
      <alignment horizontal="center" vertical="center" wrapText="1"/>
    </xf>
    <xf numFmtId="49" fontId="1" fillId="0" borderId="63" xfId="0" applyNumberFormat="1" applyFont="1" applyBorder="1" applyAlignment="1">
      <alignment horizontal="center" vertical="center" wrapText="1"/>
    </xf>
    <xf numFmtId="49" fontId="14" fillId="0" borderId="105" xfId="0" applyNumberFormat="1" applyFont="1" applyBorder="1" applyAlignment="1">
      <alignment horizontal="center" vertical="center" wrapText="1"/>
    </xf>
    <xf numFmtId="0" fontId="1" fillId="0" borderId="206" xfId="0" applyNumberFormat="1" applyFont="1" applyBorder="1" applyAlignment="1">
      <alignment horizontal="center" vertical="center" wrapText="1"/>
    </xf>
    <xf numFmtId="0" fontId="1" fillId="0" borderId="119" xfId="0" applyFont="1" applyBorder="1" applyAlignment="1">
      <alignment horizontal="center" vertical="center"/>
    </xf>
    <xf numFmtId="0" fontId="1" fillId="0" borderId="110" xfId="0" applyFont="1" applyBorder="1" applyAlignment="1">
      <alignment horizontal="center" vertical="center"/>
    </xf>
    <xf numFmtId="1" fontId="14" fillId="0" borderId="8" xfId="0" applyNumberFormat="1" applyFont="1" applyBorder="1" applyAlignment="1">
      <alignment horizontal="center" vertical="center" wrapText="1"/>
    </xf>
    <xf numFmtId="1" fontId="1" fillId="0" borderId="64" xfId="0" applyNumberFormat="1" applyFont="1" applyBorder="1" applyAlignment="1">
      <alignment horizontal="center" vertical="center" wrapText="1"/>
    </xf>
    <xf numFmtId="0" fontId="1" fillId="0" borderId="207" xfId="0" applyFont="1" applyBorder="1" applyAlignment="1">
      <alignment horizontal="center" vertical="center"/>
    </xf>
    <xf numFmtId="49" fontId="14" fillId="0" borderId="80" xfId="0" applyNumberFormat="1" applyFont="1" applyBorder="1" applyAlignment="1">
      <alignment horizontal="center" vertical="center"/>
    </xf>
    <xf numFmtId="49" fontId="1" fillId="0" borderId="92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165" fontId="1" fillId="0" borderId="61" xfId="0" applyNumberFormat="1" applyFont="1" applyBorder="1" applyAlignment="1">
      <alignment horizontal="center" vertical="center"/>
    </xf>
    <xf numFmtId="0" fontId="1" fillId="0" borderId="76" xfId="0" applyNumberFormat="1" applyFont="1" applyBorder="1" applyAlignment="1">
      <alignment horizontal="center" vertical="center" wrapText="1"/>
    </xf>
    <xf numFmtId="49" fontId="14" fillId="0" borderId="63" xfId="0" applyNumberFormat="1" applyFont="1" applyBorder="1" applyAlignment="1">
      <alignment horizontal="center" vertical="center" wrapText="1"/>
    </xf>
    <xf numFmtId="0" fontId="4" fillId="0" borderId="44" xfId="0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</cellXfs>
  <cellStyles count="2">
    <cellStyle name="Звичайний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510540</xdr:colOff>
      <xdr:row>62</xdr:row>
      <xdr:rowOff>29633</xdr:rowOff>
    </xdr:from>
    <xdr:to>
      <xdr:col>6</xdr:col>
      <xdr:colOff>25188</xdr:colOff>
      <xdr:row>66</xdr:row>
      <xdr:rowOff>35983</xdr:rowOff>
    </xdr:to>
    <xdr:pic>
      <xdr:nvPicPr>
        <xdr:cNvPr id="2" name="officeArt object">
          <a:extLst>
            <a:ext uri="{FF2B5EF4-FFF2-40B4-BE49-F238E27FC236}">
              <a16:creationId xmlns:a16="http://schemas.microsoft.com/office/drawing/2014/main" id="{6468CF2F-0F9D-4AF9-AC93-7A6980EAEC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7373" y="15513050"/>
          <a:ext cx="1239732" cy="81068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 editAs="oneCell">
    <xdr:from>
      <xdr:col>3</xdr:col>
      <xdr:colOff>358140</xdr:colOff>
      <xdr:row>64</xdr:row>
      <xdr:rowOff>114300</xdr:rowOff>
    </xdr:from>
    <xdr:to>
      <xdr:col>5</xdr:col>
      <xdr:colOff>306705</xdr:colOff>
      <xdr:row>68</xdr:row>
      <xdr:rowOff>120649</xdr:rowOff>
    </xdr:to>
    <xdr:pic>
      <xdr:nvPicPr>
        <xdr:cNvPr id="3" name="officeArt object">
          <a:extLst>
            <a:ext uri="{FF2B5EF4-FFF2-40B4-BE49-F238E27FC236}">
              <a16:creationId xmlns:a16="http://schemas.microsoft.com/office/drawing/2014/main" id="{051E65A7-E7CC-4113-BAD1-169C2C35293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85360" y="14737080"/>
          <a:ext cx="1274445" cy="79883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 editAs="oneCell">
    <xdr:from>
      <xdr:col>3</xdr:col>
      <xdr:colOff>704003</xdr:colOff>
      <xdr:row>57</xdr:row>
      <xdr:rowOff>100753</xdr:rowOff>
    </xdr:from>
    <xdr:to>
      <xdr:col>5</xdr:col>
      <xdr:colOff>189018</xdr:colOff>
      <xdr:row>61</xdr:row>
      <xdr:rowOff>106469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id="{EBF5274B-FEB9-420F-82CD-CC4025E67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000836" y="14578753"/>
          <a:ext cx="776182" cy="810049"/>
        </a:xfrm>
        <a:prstGeom prst="rect">
          <a:avLst/>
        </a:prstGeom>
      </xdr:spPr>
    </xdr:pic>
    <xdr:clientData/>
  </xdr:twoCellAnchor>
  <xdr:twoCellAnchor>
    <xdr:from>
      <xdr:col>2</xdr:col>
      <xdr:colOff>412751</xdr:colOff>
      <xdr:row>61</xdr:row>
      <xdr:rowOff>47449</xdr:rowOff>
    </xdr:from>
    <xdr:to>
      <xdr:col>4</xdr:col>
      <xdr:colOff>179916</xdr:colOff>
      <xdr:row>64</xdr:row>
      <xdr:rowOff>48684</xdr:rowOff>
    </xdr:to>
    <xdr:pic>
      <xdr:nvPicPr>
        <xdr:cNvPr id="6" name="Рисунок 2">
          <a:extLst>
            <a:ext uri="{FF2B5EF4-FFF2-40B4-BE49-F238E27FC236}">
              <a16:creationId xmlns:a16="http://schemas.microsoft.com/office/drawing/2014/main" id="{DEA1B2FE-2970-4B0A-AB39-7010E5272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5084" y="15329782"/>
          <a:ext cx="1015999" cy="604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00"/>
  <sheetViews>
    <sheetView showGridLines="0" topLeftCell="A13" zoomScale="90" zoomScaleNormal="90" workbookViewId="0">
      <selection activeCell="A34" sqref="A34:XFD34"/>
    </sheetView>
  </sheetViews>
  <sheetFormatPr defaultColWidth="14.42578125" defaultRowHeight="15" customHeight="1"/>
  <cols>
    <col min="1" max="1" width="6.42578125" style="296" customWidth="1"/>
    <col min="2" max="2" width="5.140625" style="296" customWidth="1"/>
    <col min="3" max="3" width="4.42578125" style="296" customWidth="1"/>
    <col min="4" max="4" width="6.42578125" style="296" customWidth="1"/>
    <col min="5" max="5" width="4.28515625" style="296" customWidth="1"/>
    <col min="6" max="6" width="4.42578125" style="296" customWidth="1"/>
    <col min="7" max="7" width="3.7109375" style="296" customWidth="1"/>
    <col min="8" max="8" width="3.85546875" style="296" customWidth="1"/>
    <col min="9" max="9" width="4" style="296" customWidth="1"/>
    <col min="10" max="10" width="4.140625" style="296" customWidth="1"/>
    <col min="11" max="11" width="4.7109375" style="296" customWidth="1"/>
    <col min="12" max="12" width="4.85546875" style="296" customWidth="1"/>
    <col min="13" max="13" width="4" style="296" customWidth="1"/>
    <col min="14" max="14" width="5" style="296" customWidth="1"/>
    <col min="15" max="15" width="5.140625" style="296" customWidth="1"/>
    <col min="16" max="16" width="5.7109375" style="296" customWidth="1"/>
    <col min="17" max="17" width="4" style="296" customWidth="1"/>
    <col min="18" max="18" width="5" style="296" customWidth="1"/>
    <col min="19" max="19" width="3.85546875" style="296" customWidth="1"/>
    <col min="20" max="20" width="4.85546875" style="296" customWidth="1"/>
    <col min="21" max="21" width="4.7109375" style="296" customWidth="1"/>
    <col min="22" max="22" width="6" style="296" customWidth="1"/>
    <col min="23" max="23" width="6.7109375" style="296" customWidth="1"/>
    <col min="24" max="24" width="6.140625" style="296" customWidth="1"/>
    <col min="25" max="25" width="7" style="296" customWidth="1"/>
    <col min="26" max="26" width="6.85546875" style="296" customWidth="1"/>
    <col min="27" max="27" width="6.7109375" style="296" customWidth="1"/>
    <col min="28" max="28" width="6" style="296" customWidth="1"/>
    <col min="29" max="29" width="7.42578125" style="296" customWidth="1"/>
    <col min="30" max="30" width="7.140625" style="296" customWidth="1"/>
    <col min="31" max="31" width="5.7109375" style="296" customWidth="1"/>
    <col min="32" max="32" width="7.42578125" style="296" customWidth="1"/>
    <col min="33" max="33" width="7" style="296" customWidth="1"/>
    <col min="34" max="34" width="7.42578125" style="296" customWidth="1"/>
    <col min="35" max="35" width="7.85546875" style="296" customWidth="1"/>
    <col min="36" max="36" width="8.140625" style="296" customWidth="1"/>
    <col min="37" max="37" width="7.85546875" style="296" customWidth="1"/>
    <col min="38" max="38" width="6.7109375" style="296" customWidth="1"/>
    <col min="39" max="39" width="6" style="296" customWidth="1"/>
    <col min="40" max="40" width="8.140625" style="296" customWidth="1"/>
    <col min="41" max="41" width="7.42578125" style="296" customWidth="1"/>
    <col min="42" max="42" width="5.140625" style="296" customWidth="1"/>
    <col min="43" max="43" width="4.42578125" style="296" customWidth="1"/>
    <col min="44" max="44" width="4.7109375" style="296" customWidth="1"/>
    <col min="45" max="45" width="3.85546875" style="296" customWidth="1"/>
    <col min="46" max="46" width="4.42578125" style="296" customWidth="1"/>
    <col min="47" max="47" width="5.42578125" style="296" customWidth="1"/>
    <col min="48" max="48" width="4.42578125" style="296" customWidth="1"/>
    <col min="49" max="49" width="6.7109375" style="296" customWidth="1"/>
    <col min="50" max="50" width="4.7109375" style="296" customWidth="1"/>
    <col min="51" max="52" width="5.42578125" style="296" customWidth="1"/>
    <col min="53" max="53" width="4" style="296" customWidth="1"/>
    <col min="54" max="73" width="3.28515625" style="296" customWidth="1"/>
    <col min="74" max="74" width="14.42578125" style="296" customWidth="1"/>
    <col min="75" max="16384" width="14.42578125" style="296"/>
  </cols>
  <sheetData>
    <row r="1" spans="1:73" ht="33.75" customHeight="1">
      <c r="A1" s="425" t="s">
        <v>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6" t="s">
        <v>1</v>
      </c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294"/>
      <c r="BC1" s="294"/>
      <c r="BD1" s="294"/>
      <c r="BE1" s="294"/>
      <c r="BF1" s="294"/>
      <c r="BG1" s="294"/>
      <c r="BH1" s="294"/>
      <c r="BI1" s="295"/>
      <c r="BJ1" s="295"/>
      <c r="BK1" s="295"/>
      <c r="BL1" s="295"/>
      <c r="BM1" s="295"/>
      <c r="BN1" s="295"/>
      <c r="BO1" s="295"/>
      <c r="BP1" s="295"/>
      <c r="BQ1" s="295"/>
      <c r="BR1" s="295"/>
      <c r="BS1" s="295"/>
      <c r="BT1" s="295"/>
      <c r="BU1" s="295"/>
    </row>
    <row r="2" spans="1:73" ht="23.25" customHeight="1">
      <c r="A2" s="425" t="s">
        <v>2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5"/>
      <c r="AL2" s="305"/>
      <c r="AM2" s="305"/>
      <c r="AN2" s="305"/>
      <c r="AO2" s="305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294"/>
      <c r="BC2" s="294"/>
      <c r="BD2" s="294"/>
      <c r="BE2" s="294"/>
      <c r="BF2" s="294"/>
      <c r="BG2" s="294"/>
      <c r="BH2" s="294"/>
      <c r="BI2" s="295"/>
      <c r="BJ2" s="295"/>
      <c r="BK2" s="295"/>
      <c r="BL2" s="295"/>
      <c r="BM2" s="295"/>
      <c r="BN2" s="295"/>
      <c r="BO2" s="295"/>
      <c r="BP2" s="295"/>
      <c r="BQ2" s="295"/>
      <c r="BR2" s="295"/>
      <c r="BS2" s="295"/>
      <c r="BT2" s="295"/>
      <c r="BU2" s="295"/>
    </row>
    <row r="3" spans="1:73" ht="33" customHeight="1">
      <c r="A3" s="425" t="s">
        <v>39</v>
      </c>
      <c r="B3" s="423"/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427" t="s">
        <v>3</v>
      </c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423"/>
      <c r="AJ3" s="423"/>
      <c r="AK3" s="423"/>
      <c r="AL3" s="423"/>
      <c r="AM3" s="423"/>
      <c r="AN3" s="422" t="s">
        <v>209</v>
      </c>
      <c r="AO3" s="423"/>
      <c r="AP3" s="423"/>
      <c r="AQ3" s="423"/>
      <c r="AR3" s="423"/>
      <c r="AS3" s="423"/>
      <c r="AT3" s="423"/>
      <c r="AU3" s="423"/>
      <c r="AV3" s="423"/>
      <c r="AW3" s="423"/>
      <c r="AX3" s="423"/>
      <c r="AY3" s="423"/>
      <c r="AZ3" s="423"/>
      <c r="BA3" s="423"/>
      <c r="BB3" s="295"/>
      <c r="BC3" s="295"/>
      <c r="BD3" s="295"/>
      <c r="BE3" s="295"/>
      <c r="BF3" s="295"/>
      <c r="BG3" s="295"/>
      <c r="BH3" s="295"/>
      <c r="BI3" s="295"/>
      <c r="BJ3" s="295"/>
      <c r="BK3" s="295"/>
      <c r="BL3" s="295"/>
      <c r="BM3" s="295"/>
      <c r="BN3" s="295"/>
      <c r="BO3" s="295"/>
      <c r="BP3" s="295"/>
      <c r="BQ3" s="295"/>
      <c r="BR3" s="295"/>
      <c r="BS3" s="295"/>
      <c r="BT3" s="295"/>
      <c r="BU3" s="295"/>
    </row>
    <row r="4" spans="1:73" ht="27" customHeight="1">
      <c r="A4" s="424" t="s">
        <v>210</v>
      </c>
      <c r="B4" s="423"/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423"/>
      <c r="AO4" s="423"/>
      <c r="AP4" s="423"/>
      <c r="AQ4" s="423"/>
      <c r="AR4" s="423"/>
      <c r="AS4" s="423"/>
      <c r="AT4" s="423"/>
      <c r="AU4" s="423"/>
      <c r="AV4" s="423"/>
      <c r="AW4" s="423"/>
      <c r="AX4" s="423"/>
      <c r="AY4" s="423"/>
      <c r="AZ4" s="423"/>
      <c r="BA4" s="423"/>
      <c r="BB4" s="295"/>
      <c r="BC4" s="295"/>
      <c r="BD4" s="295"/>
      <c r="BE4" s="295"/>
      <c r="BF4" s="295"/>
      <c r="BG4" s="295"/>
      <c r="BH4" s="295"/>
      <c r="BI4" s="295"/>
      <c r="BJ4" s="295"/>
      <c r="BK4" s="295"/>
      <c r="BL4" s="295"/>
      <c r="BM4" s="295"/>
      <c r="BN4" s="295"/>
      <c r="BO4" s="295"/>
      <c r="BP4" s="295"/>
      <c r="BQ4" s="295"/>
      <c r="BR4" s="295"/>
      <c r="BS4" s="295"/>
      <c r="BT4" s="295"/>
      <c r="BU4" s="295"/>
    </row>
    <row r="5" spans="1:73" ht="36.75" customHeight="1">
      <c r="A5" s="308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428" t="s">
        <v>4</v>
      </c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3"/>
      <c r="AB5" s="423"/>
      <c r="AC5" s="423"/>
      <c r="AD5" s="423"/>
      <c r="AE5" s="423"/>
      <c r="AF5" s="423"/>
      <c r="AG5" s="423"/>
      <c r="AH5" s="423"/>
      <c r="AI5" s="423"/>
      <c r="AJ5" s="423"/>
      <c r="AK5" s="423"/>
      <c r="AL5" s="423"/>
      <c r="AM5" s="423"/>
      <c r="AN5" s="309"/>
      <c r="AO5" s="309"/>
      <c r="AP5" s="309"/>
      <c r="AQ5" s="309"/>
      <c r="AR5" s="309"/>
      <c r="AS5" s="309"/>
      <c r="AT5" s="309"/>
      <c r="AU5" s="309"/>
      <c r="AV5" s="309"/>
      <c r="AW5" s="309"/>
      <c r="AX5" s="309"/>
      <c r="AY5" s="309"/>
      <c r="AZ5" s="309"/>
      <c r="BA5" s="309"/>
      <c r="BB5" s="295"/>
      <c r="BC5" s="295"/>
      <c r="BD5" s="295"/>
      <c r="BE5" s="295"/>
      <c r="BF5" s="295"/>
      <c r="BG5" s="295"/>
      <c r="BH5" s="295"/>
      <c r="BI5" s="295"/>
      <c r="BJ5" s="295"/>
      <c r="BK5" s="295"/>
      <c r="BL5" s="295"/>
      <c r="BM5" s="295"/>
      <c r="BN5" s="295"/>
      <c r="BO5" s="295"/>
      <c r="BP5" s="295"/>
      <c r="BQ5" s="295"/>
      <c r="BR5" s="295"/>
      <c r="BS5" s="295"/>
      <c r="BT5" s="295"/>
      <c r="BU5" s="295"/>
    </row>
    <row r="6" spans="1:73" ht="24.75" customHeight="1">
      <c r="A6" s="429" t="s">
        <v>211</v>
      </c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  <c r="AH6" s="310"/>
      <c r="AI6" s="310"/>
      <c r="AJ6" s="310"/>
      <c r="AK6" s="310"/>
      <c r="AL6" s="310"/>
      <c r="AM6" s="310"/>
      <c r="AN6" s="310"/>
      <c r="AO6" s="431"/>
      <c r="AP6" s="423"/>
      <c r="AQ6" s="423"/>
      <c r="AR6" s="423"/>
      <c r="AS6" s="423"/>
      <c r="AT6" s="423"/>
      <c r="AU6" s="423"/>
      <c r="AV6" s="423"/>
      <c r="AW6" s="423"/>
      <c r="AX6" s="423"/>
      <c r="AY6" s="423"/>
      <c r="AZ6" s="423"/>
      <c r="BA6" s="423"/>
      <c r="BB6" s="297"/>
      <c r="BC6" s="297"/>
      <c r="BD6" s="297"/>
      <c r="BE6" s="297"/>
      <c r="BF6" s="297"/>
      <c r="BG6" s="297"/>
      <c r="BH6" s="297"/>
      <c r="BI6" s="295"/>
      <c r="BJ6" s="295"/>
      <c r="BK6" s="295"/>
      <c r="BL6" s="295"/>
      <c r="BM6" s="295"/>
      <c r="BN6" s="295"/>
      <c r="BO6" s="295"/>
      <c r="BP6" s="295"/>
      <c r="BQ6" s="295"/>
      <c r="BR6" s="295"/>
      <c r="BS6" s="295"/>
      <c r="BT6" s="295"/>
      <c r="BU6" s="295"/>
    </row>
    <row r="7" spans="1:73" ht="27" customHeight="1">
      <c r="A7" s="425" t="s">
        <v>212</v>
      </c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O7" s="423"/>
      <c r="P7" s="422" t="s">
        <v>213</v>
      </c>
      <c r="Q7" s="423"/>
      <c r="R7" s="423"/>
      <c r="S7" s="423"/>
      <c r="T7" s="423"/>
      <c r="U7" s="423"/>
      <c r="V7" s="423"/>
      <c r="W7" s="423"/>
      <c r="X7" s="423"/>
      <c r="Y7" s="423"/>
      <c r="Z7" s="423"/>
      <c r="AA7" s="423"/>
      <c r="AB7" s="423"/>
      <c r="AC7" s="423"/>
      <c r="AD7" s="423"/>
      <c r="AE7" s="423"/>
      <c r="AF7" s="423"/>
      <c r="AG7" s="423"/>
      <c r="AH7" s="423"/>
      <c r="AI7" s="423"/>
      <c r="AJ7" s="423"/>
      <c r="AK7" s="423"/>
      <c r="AL7" s="423"/>
      <c r="AM7" s="311"/>
      <c r="AN7" s="432" t="s">
        <v>214</v>
      </c>
      <c r="AO7" s="423"/>
      <c r="AP7" s="423"/>
      <c r="AQ7" s="423"/>
      <c r="AR7" s="423"/>
      <c r="AS7" s="423"/>
      <c r="AT7" s="423"/>
      <c r="AU7" s="423"/>
      <c r="AV7" s="423"/>
      <c r="AW7" s="423"/>
      <c r="AX7" s="423"/>
      <c r="AY7" s="423"/>
      <c r="AZ7" s="423"/>
      <c r="BA7" s="423"/>
      <c r="BB7" s="295"/>
      <c r="BC7" s="295"/>
      <c r="BD7" s="295"/>
      <c r="BE7" s="295"/>
      <c r="BF7" s="295"/>
      <c r="BG7" s="295"/>
      <c r="BH7" s="295"/>
      <c r="BI7" s="295"/>
      <c r="BJ7" s="295"/>
      <c r="BK7" s="295"/>
      <c r="BL7" s="295"/>
      <c r="BM7" s="295"/>
      <c r="BN7" s="295"/>
      <c r="BO7" s="295"/>
      <c r="BP7" s="295"/>
      <c r="BQ7" s="295"/>
      <c r="BR7" s="295"/>
      <c r="BS7" s="295"/>
      <c r="BT7" s="295"/>
      <c r="BU7" s="295"/>
    </row>
    <row r="8" spans="1:73" ht="27.75" customHeight="1">
      <c r="A8" s="309"/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09"/>
      <c r="O8" s="309"/>
      <c r="P8" s="422" t="s">
        <v>215</v>
      </c>
      <c r="Q8" s="423"/>
      <c r="R8" s="423"/>
      <c r="S8" s="423"/>
      <c r="T8" s="423"/>
      <c r="U8" s="423"/>
      <c r="V8" s="423"/>
      <c r="W8" s="423"/>
      <c r="X8" s="423"/>
      <c r="Y8" s="423"/>
      <c r="Z8" s="423"/>
      <c r="AA8" s="423"/>
      <c r="AB8" s="423"/>
      <c r="AC8" s="423"/>
      <c r="AD8" s="423"/>
      <c r="AE8" s="423"/>
      <c r="AF8" s="423"/>
      <c r="AG8" s="423"/>
      <c r="AH8" s="423"/>
      <c r="AI8" s="423"/>
      <c r="AJ8" s="423"/>
      <c r="AK8" s="423"/>
      <c r="AL8" s="423"/>
      <c r="AM8" s="311"/>
      <c r="AN8" s="432" t="s">
        <v>5</v>
      </c>
      <c r="AO8" s="423"/>
      <c r="AP8" s="423"/>
      <c r="AQ8" s="423"/>
      <c r="AR8" s="423"/>
      <c r="AS8" s="423"/>
      <c r="AT8" s="423"/>
      <c r="AU8" s="423"/>
      <c r="AV8" s="423"/>
      <c r="AW8" s="423"/>
      <c r="AX8" s="423"/>
      <c r="AY8" s="423"/>
      <c r="AZ8" s="423"/>
      <c r="BA8" s="423"/>
      <c r="BB8" s="295"/>
      <c r="BC8" s="295"/>
      <c r="BD8" s="295"/>
      <c r="BE8" s="295"/>
      <c r="BF8" s="295"/>
      <c r="BG8" s="295"/>
      <c r="BH8" s="295"/>
      <c r="BI8" s="295"/>
      <c r="BJ8" s="295"/>
      <c r="BK8" s="295"/>
      <c r="BL8" s="295"/>
      <c r="BM8" s="295"/>
      <c r="BN8" s="295"/>
      <c r="BO8" s="295"/>
      <c r="BP8" s="295"/>
      <c r="BQ8" s="295"/>
      <c r="BR8" s="295"/>
      <c r="BS8" s="295"/>
      <c r="BT8" s="295"/>
      <c r="BU8" s="295"/>
    </row>
    <row r="9" spans="1:73" ht="27.75" customHeight="1">
      <c r="A9" s="309"/>
      <c r="B9" s="309"/>
      <c r="C9" s="309"/>
      <c r="D9" s="309"/>
      <c r="E9" s="309"/>
      <c r="F9" s="309"/>
      <c r="G9" s="309"/>
      <c r="H9" s="309"/>
      <c r="I9" s="309"/>
      <c r="J9" s="309"/>
      <c r="K9" s="309"/>
      <c r="L9" s="309"/>
      <c r="M9" s="309"/>
      <c r="N9" s="309"/>
      <c r="O9" s="309"/>
      <c r="P9" s="422" t="s">
        <v>216</v>
      </c>
      <c r="Q9" s="423"/>
      <c r="R9" s="423"/>
      <c r="S9" s="423"/>
      <c r="T9" s="423"/>
      <c r="U9" s="423"/>
      <c r="V9" s="423"/>
      <c r="W9" s="423"/>
      <c r="X9" s="423"/>
      <c r="Y9" s="423"/>
      <c r="Z9" s="423"/>
      <c r="AA9" s="423"/>
      <c r="AB9" s="423"/>
      <c r="AC9" s="423"/>
      <c r="AD9" s="423"/>
      <c r="AE9" s="423"/>
      <c r="AF9" s="423"/>
      <c r="AG9" s="423"/>
      <c r="AH9" s="423"/>
      <c r="AI9" s="423"/>
      <c r="AJ9" s="423"/>
      <c r="AK9" s="423"/>
      <c r="AL9" s="423"/>
      <c r="AM9" s="311"/>
      <c r="AN9" s="423"/>
      <c r="AO9" s="423"/>
      <c r="AP9" s="423"/>
      <c r="AQ9" s="423"/>
      <c r="AR9" s="423"/>
      <c r="AS9" s="423"/>
      <c r="AT9" s="423"/>
      <c r="AU9" s="423"/>
      <c r="AV9" s="423"/>
      <c r="AW9" s="423"/>
      <c r="AX9" s="423"/>
      <c r="AY9" s="423"/>
      <c r="AZ9" s="423"/>
      <c r="BA9" s="423"/>
      <c r="BB9" s="295"/>
      <c r="BC9" s="295"/>
      <c r="BD9" s="295"/>
      <c r="BE9" s="295"/>
      <c r="BF9" s="295"/>
      <c r="BG9" s="295"/>
      <c r="BH9" s="295"/>
      <c r="BI9" s="295"/>
      <c r="BJ9" s="295"/>
      <c r="BK9" s="295"/>
      <c r="BL9" s="295"/>
      <c r="BM9" s="295"/>
      <c r="BN9" s="295"/>
      <c r="BO9" s="295"/>
      <c r="BP9" s="295"/>
      <c r="BQ9" s="295"/>
      <c r="BR9" s="295"/>
      <c r="BS9" s="295"/>
      <c r="BT9" s="295"/>
      <c r="BU9" s="295"/>
    </row>
    <row r="10" spans="1:73" ht="27.75" customHeight="1">
      <c r="A10" s="309"/>
      <c r="B10" s="309"/>
      <c r="C10" s="309"/>
      <c r="D10" s="309"/>
      <c r="E10" s="309"/>
      <c r="F10" s="309"/>
      <c r="G10" s="309"/>
      <c r="H10" s="309"/>
      <c r="I10" s="309"/>
      <c r="J10" s="309"/>
      <c r="K10" s="309"/>
      <c r="L10" s="309"/>
      <c r="M10" s="309"/>
      <c r="N10" s="309"/>
      <c r="O10" s="309"/>
      <c r="P10" s="422" t="s">
        <v>227</v>
      </c>
      <c r="Q10" s="423"/>
      <c r="R10" s="423"/>
      <c r="S10" s="423"/>
      <c r="T10" s="423"/>
      <c r="U10" s="423"/>
      <c r="V10" s="423"/>
      <c r="W10" s="423"/>
      <c r="X10" s="423"/>
      <c r="Y10" s="423"/>
      <c r="Z10" s="423"/>
      <c r="AA10" s="423"/>
      <c r="AB10" s="423"/>
      <c r="AC10" s="423"/>
      <c r="AD10" s="423"/>
      <c r="AE10" s="423"/>
      <c r="AF10" s="423"/>
      <c r="AG10" s="423"/>
      <c r="AH10" s="423"/>
      <c r="AI10" s="423"/>
      <c r="AJ10" s="423"/>
      <c r="AK10" s="423"/>
      <c r="AL10" s="423"/>
      <c r="AM10" s="423"/>
      <c r="AN10" s="423"/>
      <c r="AO10" s="423"/>
      <c r="AP10" s="423"/>
      <c r="AQ10" s="423"/>
      <c r="AR10" s="423"/>
      <c r="AS10" s="423"/>
      <c r="AT10" s="423"/>
      <c r="AU10" s="423"/>
      <c r="AV10" s="423"/>
      <c r="AW10" s="423"/>
      <c r="AX10" s="423"/>
      <c r="AY10" s="423"/>
      <c r="AZ10" s="423"/>
      <c r="BA10" s="423"/>
      <c r="BB10" s="295"/>
      <c r="BC10" s="295"/>
      <c r="BD10" s="295"/>
      <c r="BE10" s="295"/>
      <c r="BF10" s="295"/>
      <c r="BG10" s="295"/>
      <c r="BH10" s="295"/>
      <c r="BI10" s="295"/>
      <c r="BJ10" s="295"/>
      <c r="BK10" s="295"/>
      <c r="BL10" s="295"/>
      <c r="BM10" s="295"/>
      <c r="BN10" s="295"/>
      <c r="BO10" s="295"/>
      <c r="BP10" s="295"/>
      <c r="BQ10" s="295"/>
      <c r="BR10" s="295"/>
      <c r="BS10" s="295"/>
      <c r="BT10" s="295"/>
      <c r="BU10" s="295"/>
    </row>
    <row r="11" spans="1:73" ht="27.75" customHeight="1">
      <c r="A11" s="309"/>
      <c r="B11" s="309"/>
      <c r="C11" s="309"/>
      <c r="D11" s="309"/>
      <c r="E11" s="309"/>
      <c r="F11" s="309"/>
      <c r="G11" s="309"/>
      <c r="H11" s="309"/>
      <c r="I11" s="309"/>
      <c r="J11" s="309"/>
      <c r="K11" s="309"/>
      <c r="L11" s="309"/>
      <c r="M11" s="309"/>
      <c r="N11" s="309"/>
      <c r="O11" s="309"/>
      <c r="P11" s="422" t="s">
        <v>217</v>
      </c>
      <c r="Q11" s="423"/>
      <c r="R11" s="423"/>
      <c r="S11" s="423"/>
      <c r="T11" s="423"/>
      <c r="U11" s="423"/>
      <c r="V11" s="423"/>
      <c r="W11" s="423"/>
      <c r="X11" s="423"/>
      <c r="Y11" s="423"/>
      <c r="Z11" s="423"/>
      <c r="AA11" s="423"/>
      <c r="AB11" s="423"/>
      <c r="AC11" s="423"/>
      <c r="AD11" s="423"/>
      <c r="AE11" s="423"/>
      <c r="AF11" s="423"/>
      <c r="AG11" s="423"/>
      <c r="AH11" s="423"/>
      <c r="AI11" s="423"/>
      <c r="AJ11" s="423"/>
      <c r="AK11" s="423"/>
      <c r="AL11" s="423"/>
      <c r="AM11" s="423"/>
      <c r="AN11" s="312"/>
      <c r="AO11" s="312"/>
      <c r="AP11" s="312"/>
      <c r="AQ11" s="312"/>
      <c r="AR11" s="312"/>
      <c r="AS11" s="312"/>
      <c r="AT11" s="312"/>
      <c r="AU11" s="312"/>
      <c r="AV11" s="312"/>
      <c r="AW11" s="312"/>
      <c r="AX11" s="312"/>
      <c r="AY11" s="312"/>
      <c r="AZ11" s="312"/>
      <c r="BA11" s="312"/>
      <c r="BB11" s="295"/>
      <c r="BC11" s="295"/>
      <c r="BD11" s="295"/>
      <c r="BE11" s="295"/>
      <c r="BF11" s="295"/>
      <c r="BG11" s="295"/>
      <c r="BH11" s="295"/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</row>
    <row r="12" spans="1:73" ht="27.75" customHeight="1">
      <c r="A12" s="309"/>
      <c r="B12" s="309"/>
      <c r="C12" s="309"/>
      <c r="D12" s="309"/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11"/>
      <c r="Q12" s="313"/>
      <c r="R12" s="313"/>
      <c r="S12" s="313"/>
      <c r="T12" s="313"/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4"/>
      <c r="AM12" s="314"/>
      <c r="AN12" s="312"/>
      <c r="AO12" s="312"/>
      <c r="AP12" s="312"/>
      <c r="AQ12" s="312"/>
      <c r="AR12" s="312"/>
      <c r="AS12" s="312"/>
      <c r="AT12" s="312"/>
      <c r="AU12" s="312"/>
      <c r="AV12" s="312"/>
      <c r="AW12" s="312"/>
      <c r="AX12" s="312"/>
      <c r="AY12" s="312"/>
      <c r="AZ12" s="312"/>
      <c r="BA12" s="312"/>
      <c r="BB12" s="295"/>
      <c r="BC12" s="295"/>
      <c r="BD12" s="295"/>
      <c r="BE12" s="295"/>
      <c r="BF12" s="295"/>
      <c r="BG12" s="295"/>
      <c r="BH12" s="295"/>
      <c r="BI12" s="295"/>
      <c r="BJ12" s="295"/>
      <c r="BK12" s="295"/>
      <c r="BL12" s="295"/>
      <c r="BM12" s="295"/>
      <c r="BN12" s="295"/>
      <c r="BO12" s="295"/>
      <c r="BP12" s="295"/>
      <c r="BQ12" s="295"/>
      <c r="BR12" s="295"/>
      <c r="BS12" s="295"/>
      <c r="BT12" s="295"/>
      <c r="BU12" s="295"/>
    </row>
    <row r="13" spans="1:73" ht="27.75" customHeight="1">
      <c r="A13" s="309"/>
      <c r="B13" s="309"/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11"/>
      <c r="Q13" s="313"/>
      <c r="R13" s="313"/>
      <c r="S13" s="313"/>
      <c r="T13" s="313"/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4"/>
      <c r="AM13" s="314"/>
      <c r="AN13" s="312"/>
      <c r="AO13" s="312"/>
      <c r="AP13" s="312"/>
      <c r="AQ13" s="312"/>
      <c r="AR13" s="312"/>
      <c r="AS13" s="312"/>
      <c r="AT13" s="312"/>
      <c r="AU13" s="312"/>
      <c r="AV13" s="312"/>
      <c r="AW13" s="312"/>
      <c r="AX13" s="312"/>
      <c r="AY13" s="312"/>
      <c r="AZ13" s="312"/>
      <c r="BA13" s="312"/>
      <c r="BB13" s="295"/>
      <c r="BC13" s="295"/>
      <c r="BD13" s="295"/>
      <c r="BE13" s="295"/>
      <c r="BF13" s="295"/>
      <c r="BG13" s="295"/>
      <c r="BH13" s="295"/>
      <c r="BI13" s="294"/>
      <c r="BJ13" s="294"/>
      <c r="BK13" s="294"/>
      <c r="BL13" s="294"/>
      <c r="BM13" s="294"/>
      <c r="BN13" s="294"/>
      <c r="BO13" s="294"/>
      <c r="BP13" s="294"/>
      <c r="BQ13" s="294"/>
      <c r="BR13" s="294"/>
      <c r="BS13" s="294"/>
      <c r="BT13" s="294"/>
      <c r="BU13" s="294"/>
    </row>
    <row r="14" spans="1:73" ht="15.75" customHeight="1">
      <c r="A14" s="309"/>
      <c r="B14" s="309"/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09"/>
      <c r="AD14" s="309"/>
      <c r="AE14" s="309"/>
      <c r="AF14" s="309"/>
      <c r="AG14" s="309"/>
      <c r="AH14" s="309"/>
      <c r="AI14" s="309"/>
      <c r="AJ14" s="309"/>
      <c r="AK14" s="309"/>
      <c r="AL14" s="309"/>
      <c r="AM14" s="309"/>
      <c r="AN14" s="309"/>
      <c r="AO14" s="315"/>
      <c r="AP14" s="315"/>
      <c r="AQ14" s="315"/>
      <c r="AR14" s="315"/>
      <c r="AS14" s="315"/>
      <c r="AT14" s="315"/>
      <c r="AU14" s="315"/>
      <c r="AV14" s="315"/>
      <c r="AW14" s="315"/>
      <c r="AX14" s="315"/>
      <c r="AY14" s="315"/>
      <c r="AZ14" s="315"/>
      <c r="BA14" s="315"/>
      <c r="BB14" s="295"/>
      <c r="BC14" s="295"/>
      <c r="BD14" s="295"/>
      <c r="BE14" s="295"/>
      <c r="BF14" s="295"/>
      <c r="BG14" s="295"/>
      <c r="BH14" s="295"/>
      <c r="BI14" s="294"/>
      <c r="BJ14" s="294"/>
      <c r="BK14" s="294"/>
      <c r="BL14" s="294"/>
      <c r="BM14" s="294"/>
      <c r="BN14" s="294"/>
      <c r="BO14" s="294"/>
      <c r="BP14" s="294"/>
      <c r="BQ14" s="294"/>
      <c r="BR14" s="294"/>
      <c r="BS14" s="294"/>
      <c r="BT14" s="294"/>
      <c r="BU14" s="294"/>
    </row>
    <row r="15" spans="1:73" ht="23.25" customHeight="1">
      <c r="A15" s="436" t="s">
        <v>6</v>
      </c>
      <c r="B15" s="423"/>
      <c r="C15" s="423"/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3"/>
      <c r="Z15" s="423"/>
      <c r="AA15" s="423"/>
      <c r="AB15" s="423"/>
      <c r="AC15" s="423"/>
      <c r="AD15" s="423"/>
      <c r="AE15" s="423"/>
      <c r="AF15" s="423"/>
      <c r="AG15" s="423"/>
      <c r="AH15" s="423"/>
      <c r="AI15" s="423"/>
      <c r="AJ15" s="423"/>
      <c r="AK15" s="423"/>
      <c r="AL15" s="423"/>
      <c r="AM15" s="423"/>
      <c r="AN15" s="423"/>
      <c r="AO15" s="423"/>
      <c r="AP15" s="423"/>
      <c r="AQ15" s="423"/>
      <c r="AR15" s="423"/>
      <c r="AS15" s="423"/>
      <c r="AT15" s="423"/>
      <c r="AU15" s="423"/>
      <c r="AV15" s="423"/>
      <c r="AW15" s="423"/>
      <c r="AX15" s="423"/>
      <c r="AY15" s="423"/>
      <c r="AZ15" s="423"/>
      <c r="BA15" s="423"/>
      <c r="BB15" s="295"/>
      <c r="BC15" s="295"/>
      <c r="BD15" s="295"/>
      <c r="BE15" s="295"/>
      <c r="BF15" s="295"/>
      <c r="BG15" s="295"/>
      <c r="BH15" s="295"/>
      <c r="BI15" s="294"/>
      <c r="BJ15" s="294"/>
      <c r="BK15" s="294"/>
      <c r="BL15" s="294"/>
      <c r="BM15" s="294"/>
      <c r="BN15" s="294"/>
      <c r="BO15" s="294"/>
      <c r="BP15" s="294"/>
      <c r="BQ15" s="294"/>
      <c r="BR15" s="294"/>
      <c r="BS15" s="294"/>
      <c r="BT15" s="294"/>
      <c r="BU15" s="294"/>
    </row>
    <row r="16" spans="1:73" ht="15.75" customHeight="1" thickBot="1">
      <c r="A16" s="316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  <c r="V16" s="316"/>
      <c r="W16" s="316"/>
      <c r="X16" s="316"/>
      <c r="Y16" s="316"/>
      <c r="Z16" s="316"/>
      <c r="AA16" s="316"/>
      <c r="AB16" s="316"/>
      <c r="AC16" s="316"/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316"/>
      <c r="AP16" s="316"/>
      <c r="AQ16" s="316"/>
      <c r="AR16" s="316"/>
      <c r="AS16" s="316"/>
      <c r="AT16" s="316"/>
      <c r="AU16" s="316"/>
      <c r="AV16" s="316"/>
      <c r="AW16" s="316"/>
      <c r="AX16" s="316"/>
      <c r="AY16" s="316"/>
      <c r="AZ16" s="316"/>
      <c r="BA16" s="316"/>
      <c r="BB16" s="295"/>
      <c r="BC16" s="295"/>
      <c r="BD16" s="295"/>
      <c r="BE16" s="295"/>
      <c r="BF16" s="295"/>
      <c r="BG16" s="295"/>
      <c r="BH16" s="295"/>
      <c r="BI16" s="295"/>
      <c r="BJ16" s="295"/>
      <c r="BK16" s="295"/>
      <c r="BL16" s="295"/>
      <c r="BM16" s="295"/>
      <c r="BN16" s="295"/>
      <c r="BO16" s="295"/>
      <c r="BP16" s="295"/>
      <c r="BQ16" s="295"/>
      <c r="BR16" s="295"/>
      <c r="BS16" s="294"/>
      <c r="BT16" s="294"/>
      <c r="BU16" s="294"/>
    </row>
    <row r="17" spans="1:73" ht="18" customHeight="1">
      <c r="A17" s="437" t="s">
        <v>7</v>
      </c>
      <c r="B17" s="439" t="s">
        <v>8</v>
      </c>
      <c r="C17" s="434"/>
      <c r="D17" s="434"/>
      <c r="E17" s="435"/>
      <c r="F17" s="439" t="s">
        <v>9</v>
      </c>
      <c r="G17" s="434"/>
      <c r="H17" s="434"/>
      <c r="I17" s="435"/>
      <c r="J17" s="433" t="s">
        <v>10</v>
      </c>
      <c r="K17" s="434"/>
      <c r="L17" s="434"/>
      <c r="M17" s="435"/>
      <c r="N17" s="433" t="s">
        <v>11</v>
      </c>
      <c r="O17" s="434"/>
      <c r="P17" s="434"/>
      <c r="Q17" s="434"/>
      <c r="R17" s="435"/>
      <c r="S17" s="433" t="s">
        <v>12</v>
      </c>
      <c r="T17" s="434"/>
      <c r="U17" s="434"/>
      <c r="V17" s="434"/>
      <c r="W17" s="435"/>
      <c r="X17" s="433" t="s">
        <v>13</v>
      </c>
      <c r="Y17" s="434"/>
      <c r="Z17" s="434"/>
      <c r="AA17" s="435"/>
      <c r="AB17" s="439" t="s">
        <v>14</v>
      </c>
      <c r="AC17" s="434"/>
      <c r="AD17" s="434"/>
      <c r="AE17" s="435"/>
      <c r="AF17" s="439" t="s">
        <v>15</v>
      </c>
      <c r="AG17" s="434"/>
      <c r="AH17" s="434"/>
      <c r="AI17" s="435"/>
      <c r="AJ17" s="433" t="s">
        <v>16</v>
      </c>
      <c r="AK17" s="434"/>
      <c r="AL17" s="434"/>
      <c r="AM17" s="434"/>
      <c r="AN17" s="435"/>
      <c r="AO17" s="433" t="s">
        <v>17</v>
      </c>
      <c r="AP17" s="434"/>
      <c r="AQ17" s="434"/>
      <c r="AR17" s="435"/>
      <c r="AS17" s="433" t="s">
        <v>18</v>
      </c>
      <c r="AT17" s="434"/>
      <c r="AU17" s="434"/>
      <c r="AV17" s="434"/>
      <c r="AW17" s="435"/>
      <c r="AX17" s="433" t="s">
        <v>19</v>
      </c>
      <c r="AY17" s="434"/>
      <c r="AZ17" s="434"/>
      <c r="BA17" s="435"/>
      <c r="BB17" s="298"/>
      <c r="BC17" s="295"/>
      <c r="BD17" s="295"/>
      <c r="BE17" s="295"/>
      <c r="BF17" s="295"/>
      <c r="BG17" s="295"/>
      <c r="BH17" s="295"/>
      <c r="BI17" s="295"/>
      <c r="BJ17" s="295"/>
      <c r="BK17" s="295"/>
      <c r="BL17" s="295"/>
      <c r="BM17" s="295"/>
      <c r="BN17" s="295"/>
      <c r="BO17" s="295"/>
      <c r="BP17" s="295"/>
      <c r="BQ17" s="295"/>
      <c r="BR17" s="295"/>
      <c r="BS17" s="294"/>
      <c r="BT17" s="294"/>
      <c r="BU17" s="294"/>
    </row>
    <row r="18" spans="1:73" s="361" customFormat="1" ht="20.25" customHeight="1" thickBot="1">
      <c r="A18" s="438"/>
      <c r="B18" s="317">
        <v>1</v>
      </c>
      <c r="C18" s="318">
        <v>2</v>
      </c>
      <c r="D18" s="318">
        <v>3</v>
      </c>
      <c r="E18" s="319">
        <v>4</v>
      </c>
      <c r="F18" s="317">
        <v>5</v>
      </c>
      <c r="G18" s="318">
        <v>6</v>
      </c>
      <c r="H18" s="318">
        <v>7</v>
      </c>
      <c r="I18" s="319">
        <v>8</v>
      </c>
      <c r="J18" s="317">
        <v>9</v>
      </c>
      <c r="K18" s="318">
        <v>10</v>
      </c>
      <c r="L18" s="318">
        <v>11</v>
      </c>
      <c r="M18" s="319">
        <v>12</v>
      </c>
      <c r="N18" s="317">
        <v>13</v>
      </c>
      <c r="O18" s="318">
        <v>14</v>
      </c>
      <c r="P18" s="318">
        <v>15</v>
      </c>
      <c r="Q18" s="318">
        <v>16</v>
      </c>
      <c r="R18" s="319">
        <v>17</v>
      </c>
      <c r="S18" s="317">
        <v>18</v>
      </c>
      <c r="T18" s="318">
        <v>19</v>
      </c>
      <c r="U18" s="318">
        <v>20</v>
      </c>
      <c r="V18" s="318">
        <v>21</v>
      </c>
      <c r="W18" s="319">
        <v>22</v>
      </c>
      <c r="X18" s="317">
        <v>23</v>
      </c>
      <c r="Y18" s="318">
        <v>24</v>
      </c>
      <c r="Z18" s="318">
        <v>25</v>
      </c>
      <c r="AA18" s="319">
        <v>26</v>
      </c>
      <c r="AB18" s="317">
        <v>27</v>
      </c>
      <c r="AC18" s="318">
        <v>28</v>
      </c>
      <c r="AD18" s="318">
        <v>29</v>
      </c>
      <c r="AE18" s="319">
        <v>30</v>
      </c>
      <c r="AF18" s="317">
        <v>31</v>
      </c>
      <c r="AG18" s="318">
        <v>32</v>
      </c>
      <c r="AH18" s="318">
        <v>33</v>
      </c>
      <c r="AI18" s="319">
        <v>34</v>
      </c>
      <c r="AJ18" s="317">
        <v>35</v>
      </c>
      <c r="AK18" s="318">
        <v>36</v>
      </c>
      <c r="AL18" s="318">
        <v>37</v>
      </c>
      <c r="AM18" s="318">
        <v>38</v>
      </c>
      <c r="AN18" s="319">
        <v>39</v>
      </c>
      <c r="AO18" s="317">
        <v>40</v>
      </c>
      <c r="AP18" s="318">
        <v>41</v>
      </c>
      <c r="AQ18" s="318">
        <v>42</v>
      </c>
      <c r="AR18" s="319">
        <v>43</v>
      </c>
      <c r="AS18" s="317">
        <v>44</v>
      </c>
      <c r="AT18" s="318">
        <v>45</v>
      </c>
      <c r="AU18" s="318">
        <v>46</v>
      </c>
      <c r="AV18" s="318">
        <v>47</v>
      </c>
      <c r="AW18" s="319">
        <v>48</v>
      </c>
      <c r="AX18" s="317">
        <v>49</v>
      </c>
      <c r="AY18" s="318">
        <v>50</v>
      </c>
      <c r="AZ18" s="318">
        <v>51</v>
      </c>
      <c r="BA18" s="319">
        <v>52</v>
      </c>
      <c r="BB18" s="359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</row>
    <row r="19" spans="1:73" ht="19.5" customHeight="1">
      <c r="A19" s="320">
        <v>1</v>
      </c>
      <c r="B19" s="321" t="s">
        <v>40</v>
      </c>
      <c r="C19" s="322" t="s">
        <v>20</v>
      </c>
      <c r="D19" s="322" t="s">
        <v>20</v>
      </c>
      <c r="E19" s="323" t="s">
        <v>20</v>
      </c>
      <c r="F19" s="321" t="s">
        <v>20</v>
      </c>
      <c r="G19" s="322" t="s">
        <v>20</v>
      </c>
      <c r="H19" s="322" t="s">
        <v>20</v>
      </c>
      <c r="I19" s="323" t="s">
        <v>20</v>
      </c>
      <c r="J19" s="321" t="s">
        <v>20</v>
      </c>
      <c r="K19" s="322" t="s">
        <v>20</v>
      </c>
      <c r="L19" s="322" t="s">
        <v>20</v>
      </c>
      <c r="M19" s="323" t="s">
        <v>20</v>
      </c>
      <c r="N19" s="321" t="s">
        <v>20</v>
      </c>
      <c r="O19" s="322" t="s">
        <v>20</v>
      </c>
      <c r="P19" s="322" t="s">
        <v>20</v>
      </c>
      <c r="Q19" s="322" t="s">
        <v>21</v>
      </c>
      <c r="R19" s="323" t="s">
        <v>41</v>
      </c>
      <c r="S19" s="321" t="s">
        <v>22</v>
      </c>
      <c r="T19" s="322" t="s">
        <v>22</v>
      </c>
      <c r="U19" s="322" t="s">
        <v>42</v>
      </c>
      <c r="V19" s="322" t="s">
        <v>42</v>
      </c>
      <c r="W19" s="322" t="s">
        <v>20</v>
      </c>
      <c r="X19" s="322" t="s">
        <v>20</v>
      </c>
      <c r="Y19" s="322" t="s">
        <v>20</v>
      </c>
      <c r="Z19" s="322" t="s">
        <v>20</v>
      </c>
      <c r="AA19" s="322" t="s">
        <v>20</v>
      </c>
      <c r="AB19" s="322" t="s">
        <v>20</v>
      </c>
      <c r="AC19" s="322" t="s">
        <v>20</v>
      </c>
      <c r="AD19" s="322" t="s">
        <v>20</v>
      </c>
      <c r="AE19" s="322" t="s">
        <v>20</v>
      </c>
      <c r="AF19" s="322" t="s">
        <v>20</v>
      </c>
      <c r="AG19" s="322" t="s">
        <v>20</v>
      </c>
      <c r="AH19" s="322" t="s">
        <v>20</v>
      </c>
      <c r="AI19" s="322" t="s">
        <v>20</v>
      </c>
      <c r="AJ19" s="322" t="s">
        <v>20</v>
      </c>
      <c r="AK19" s="322" t="s">
        <v>20</v>
      </c>
      <c r="AL19" s="322" t="s">
        <v>20</v>
      </c>
      <c r="AM19" s="322" t="s">
        <v>20</v>
      </c>
      <c r="AN19" s="323" t="s">
        <v>20</v>
      </c>
      <c r="AO19" s="321" t="s">
        <v>20</v>
      </c>
      <c r="AP19" s="322" t="s">
        <v>43</v>
      </c>
      <c r="AQ19" s="322" t="s">
        <v>21</v>
      </c>
      <c r="AR19" s="323" t="s">
        <v>22</v>
      </c>
      <c r="AS19" s="321" t="s">
        <v>22</v>
      </c>
      <c r="AT19" s="322" t="s">
        <v>22</v>
      </c>
      <c r="AU19" s="322" t="s">
        <v>22</v>
      </c>
      <c r="AV19" s="322" t="s">
        <v>22</v>
      </c>
      <c r="AW19" s="323" t="s">
        <v>22</v>
      </c>
      <c r="AX19" s="321" t="s">
        <v>22</v>
      </c>
      <c r="AY19" s="322" t="s">
        <v>22</v>
      </c>
      <c r="AZ19" s="322" t="s">
        <v>22</v>
      </c>
      <c r="BA19" s="323" t="s">
        <v>22</v>
      </c>
      <c r="BB19" s="298"/>
      <c r="BC19" s="295"/>
      <c r="BD19" s="295"/>
      <c r="BE19" s="295"/>
      <c r="BF19" s="295"/>
      <c r="BG19" s="295"/>
      <c r="BH19" s="295"/>
      <c r="BI19" s="295"/>
      <c r="BJ19" s="295"/>
      <c r="BK19" s="295"/>
      <c r="BL19" s="295"/>
      <c r="BM19" s="295"/>
      <c r="BN19" s="295"/>
      <c r="BO19" s="295"/>
      <c r="BP19" s="295"/>
      <c r="BQ19" s="295"/>
      <c r="BR19" s="295"/>
      <c r="BS19" s="295"/>
      <c r="BT19" s="295"/>
      <c r="BU19" s="295"/>
    </row>
    <row r="20" spans="1:73" ht="19.5" customHeight="1">
      <c r="A20" s="324">
        <v>2</v>
      </c>
      <c r="B20" s="325" t="s">
        <v>23</v>
      </c>
      <c r="C20" s="325" t="s">
        <v>23</v>
      </c>
      <c r="D20" s="325" t="s">
        <v>23</v>
      </c>
      <c r="E20" s="325" t="s">
        <v>23</v>
      </c>
      <c r="F20" s="325" t="s">
        <v>23</v>
      </c>
      <c r="G20" s="325" t="s">
        <v>23</v>
      </c>
      <c r="H20" s="326" t="s">
        <v>24</v>
      </c>
      <c r="I20" s="326" t="s">
        <v>24</v>
      </c>
      <c r="J20" s="326" t="s">
        <v>24</v>
      </c>
      <c r="K20" s="326" t="s">
        <v>24</v>
      </c>
      <c r="L20" s="326" t="s">
        <v>24</v>
      </c>
      <c r="M20" s="326" t="s">
        <v>24</v>
      </c>
      <c r="N20" s="326" t="s">
        <v>24</v>
      </c>
      <c r="O20" s="326" t="s">
        <v>24</v>
      </c>
      <c r="P20" s="325" t="s">
        <v>24</v>
      </c>
      <c r="Q20" s="327" t="s">
        <v>25</v>
      </c>
      <c r="R20" s="328" t="s">
        <v>25</v>
      </c>
      <c r="S20" s="329"/>
      <c r="T20" s="330"/>
      <c r="U20" s="330"/>
      <c r="V20" s="330"/>
      <c r="W20" s="331"/>
      <c r="X20" s="329"/>
      <c r="Y20" s="330"/>
      <c r="Z20" s="330"/>
      <c r="AA20" s="331"/>
      <c r="AB20" s="329"/>
      <c r="AC20" s="330"/>
      <c r="AD20" s="330"/>
      <c r="AE20" s="331"/>
      <c r="AF20" s="329"/>
      <c r="AG20" s="330"/>
      <c r="AH20" s="330"/>
      <c r="AI20" s="331"/>
      <c r="AJ20" s="329"/>
      <c r="AK20" s="330"/>
      <c r="AL20" s="330"/>
      <c r="AM20" s="330"/>
      <c r="AN20" s="331"/>
      <c r="AO20" s="329"/>
      <c r="AP20" s="330"/>
      <c r="AQ20" s="330"/>
      <c r="AR20" s="331"/>
      <c r="AS20" s="329"/>
      <c r="AT20" s="330"/>
      <c r="AU20" s="330"/>
      <c r="AV20" s="330"/>
      <c r="AW20" s="331"/>
      <c r="AX20" s="329"/>
      <c r="AY20" s="330"/>
      <c r="AZ20" s="330"/>
      <c r="BA20" s="331"/>
      <c r="BB20" s="298"/>
      <c r="BC20" s="295"/>
      <c r="BD20" s="295"/>
      <c r="BE20" s="295"/>
      <c r="BF20" s="295"/>
      <c r="BG20" s="295"/>
      <c r="BH20" s="295"/>
      <c r="BI20" s="295"/>
      <c r="BJ20" s="295"/>
      <c r="BK20" s="295"/>
      <c r="BL20" s="295"/>
      <c r="BM20" s="295"/>
      <c r="BN20" s="295"/>
      <c r="BO20" s="295"/>
      <c r="BP20" s="295"/>
      <c r="BQ20" s="295"/>
      <c r="BR20" s="295"/>
      <c r="BS20" s="295"/>
      <c r="BT20" s="295"/>
      <c r="BU20" s="295"/>
    </row>
    <row r="21" spans="1:73" ht="19.5" customHeight="1">
      <c r="A21" s="364" t="s">
        <v>226</v>
      </c>
      <c r="B21" s="332"/>
      <c r="C21" s="332"/>
      <c r="D21" s="332"/>
      <c r="E21" s="332"/>
      <c r="F21" s="332"/>
      <c r="G21" s="332"/>
      <c r="H21" s="332"/>
      <c r="I21" s="332"/>
      <c r="J21" s="332"/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3"/>
      <c r="AG21" s="333"/>
      <c r="AH21" s="333"/>
      <c r="AI21" s="333"/>
      <c r="AJ21" s="332"/>
      <c r="AK21" s="332"/>
      <c r="AL21" s="332"/>
      <c r="AM21" s="332"/>
      <c r="AN21" s="332"/>
      <c r="AO21" s="332"/>
      <c r="AP21" s="332"/>
      <c r="AQ21" s="332"/>
      <c r="AR21" s="332"/>
      <c r="AS21" s="334"/>
      <c r="AT21" s="335"/>
      <c r="AU21" s="335"/>
      <c r="AV21" s="335"/>
      <c r="AW21" s="335"/>
      <c r="AX21" s="335"/>
      <c r="AY21" s="335"/>
      <c r="AZ21" s="335"/>
      <c r="BA21" s="33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5"/>
      <c r="BQ21" s="295"/>
      <c r="BR21" s="295"/>
      <c r="BS21" s="295"/>
      <c r="BT21" s="295"/>
      <c r="BU21" s="295"/>
    </row>
    <row r="22" spans="1:73" ht="19.5" customHeight="1">
      <c r="A22" s="336"/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/>
      <c r="AF22" s="338"/>
      <c r="AG22" s="338"/>
      <c r="AH22" s="338"/>
      <c r="AI22" s="338"/>
      <c r="AJ22" s="337"/>
      <c r="AK22" s="337"/>
      <c r="AL22" s="337"/>
      <c r="AM22" s="337"/>
      <c r="AN22" s="337"/>
      <c r="AO22" s="337"/>
      <c r="AP22" s="337"/>
      <c r="AQ22" s="337"/>
      <c r="AR22" s="337"/>
      <c r="AS22" s="339"/>
      <c r="AT22" s="340"/>
      <c r="AU22" s="340"/>
      <c r="AV22" s="340"/>
      <c r="AW22" s="340"/>
      <c r="AX22" s="340"/>
      <c r="AY22" s="340"/>
      <c r="AZ22" s="340"/>
      <c r="BA22" s="340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5"/>
      <c r="BQ22" s="295"/>
      <c r="BR22" s="295"/>
      <c r="BS22" s="295"/>
      <c r="BT22" s="295"/>
      <c r="BU22" s="295"/>
    </row>
    <row r="23" spans="1:73" ht="19.5" customHeight="1">
      <c r="A23" s="336"/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  <c r="V23" s="337"/>
      <c r="W23" s="337"/>
      <c r="X23" s="337"/>
      <c r="Y23" s="337"/>
      <c r="Z23" s="337"/>
      <c r="AA23" s="337"/>
      <c r="AB23" s="337"/>
      <c r="AC23" s="337"/>
      <c r="AD23" s="337"/>
      <c r="AE23" s="337"/>
      <c r="AF23" s="338"/>
      <c r="AG23" s="338"/>
      <c r="AH23" s="338"/>
      <c r="AI23" s="338"/>
      <c r="AJ23" s="337"/>
      <c r="AK23" s="337"/>
      <c r="AL23" s="337"/>
      <c r="AM23" s="337"/>
      <c r="AN23" s="337"/>
      <c r="AO23" s="337"/>
      <c r="AP23" s="337"/>
      <c r="AQ23" s="337"/>
      <c r="AR23" s="337"/>
      <c r="AS23" s="339"/>
      <c r="AT23" s="340"/>
      <c r="AU23" s="340"/>
      <c r="AV23" s="340"/>
      <c r="AW23" s="340"/>
      <c r="AX23" s="340"/>
      <c r="AY23" s="340"/>
      <c r="AZ23" s="340"/>
      <c r="BA23" s="340"/>
      <c r="BB23" s="295"/>
      <c r="BC23" s="295"/>
      <c r="BD23" s="295"/>
      <c r="BE23" s="295"/>
      <c r="BF23" s="295"/>
      <c r="BG23" s="295"/>
      <c r="BH23" s="295"/>
      <c r="BI23" s="295"/>
      <c r="BJ23" s="295"/>
      <c r="BK23" s="295"/>
      <c r="BL23" s="295"/>
      <c r="BM23" s="295"/>
      <c r="BN23" s="295"/>
      <c r="BO23" s="295"/>
      <c r="BP23" s="295"/>
      <c r="BQ23" s="295"/>
      <c r="BR23" s="295"/>
      <c r="BS23" s="295"/>
      <c r="BT23" s="295"/>
      <c r="BU23" s="295"/>
    </row>
    <row r="24" spans="1:73" ht="19.5" customHeight="1">
      <c r="A24" s="305"/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5"/>
      <c r="AN24" s="305"/>
      <c r="AO24" s="305"/>
      <c r="AP24" s="305"/>
      <c r="AQ24" s="305"/>
      <c r="AR24" s="305"/>
      <c r="AS24" s="305"/>
      <c r="AT24" s="305"/>
      <c r="AU24" s="305"/>
      <c r="AV24" s="305"/>
      <c r="AW24" s="305"/>
      <c r="AX24" s="305"/>
      <c r="AY24" s="305"/>
      <c r="AZ24" s="305"/>
      <c r="BA24" s="30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5"/>
      <c r="BS24" s="295"/>
      <c r="BT24" s="295"/>
      <c r="BU24" s="295"/>
    </row>
    <row r="25" spans="1:73" ht="21" customHeight="1">
      <c r="A25" s="440" t="s">
        <v>218</v>
      </c>
      <c r="B25" s="423"/>
      <c r="C25" s="423"/>
      <c r="D25" s="423"/>
      <c r="E25" s="423"/>
      <c r="F25" s="423"/>
      <c r="G25" s="423"/>
      <c r="H25" s="423"/>
      <c r="I25" s="423"/>
      <c r="J25" s="423"/>
      <c r="K25" s="423"/>
      <c r="L25" s="423"/>
      <c r="M25" s="423"/>
      <c r="N25" s="423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3"/>
      <c r="AC25" s="423"/>
      <c r="AD25" s="423"/>
      <c r="AE25" s="423"/>
      <c r="AF25" s="423"/>
      <c r="AG25" s="423"/>
      <c r="AH25" s="423"/>
      <c r="AI25" s="423"/>
      <c r="AJ25" s="423"/>
      <c r="AK25" s="423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341"/>
      <c r="AW25" s="341"/>
      <c r="AX25" s="341"/>
      <c r="AY25" s="341"/>
      <c r="AZ25" s="341"/>
      <c r="BA25" s="305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294"/>
      <c r="BN25" s="294"/>
      <c r="BO25" s="294"/>
      <c r="BP25" s="294"/>
      <c r="BQ25" s="294"/>
      <c r="BR25" s="294"/>
      <c r="BS25" s="294"/>
      <c r="BT25" s="294"/>
      <c r="BU25" s="294"/>
    </row>
    <row r="26" spans="1:73" ht="15.75" customHeight="1">
      <c r="A26" s="309"/>
      <c r="B26" s="309"/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  <c r="AH26" s="309"/>
      <c r="AI26" s="309"/>
      <c r="AJ26" s="309"/>
      <c r="AK26" s="309"/>
      <c r="AL26" s="309"/>
      <c r="AM26" s="309"/>
      <c r="AN26" s="309"/>
      <c r="AO26" s="309"/>
      <c r="AP26" s="309"/>
      <c r="AQ26" s="309"/>
      <c r="AR26" s="309"/>
      <c r="AS26" s="309"/>
      <c r="AT26" s="309"/>
      <c r="AU26" s="309"/>
      <c r="AV26" s="341"/>
      <c r="AW26" s="341"/>
      <c r="AX26" s="341"/>
      <c r="AY26" s="341"/>
      <c r="AZ26" s="341"/>
      <c r="BA26" s="309"/>
      <c r="BB26" s="294"/>
      <c r="BC26" s="294"/>
      <c r="BD26" s="294"/>
      <c r="BE26" s="294"/>
      <c r="BF26" s="294"/>
      <c r="BG26" s="294"/>
      <c r="BH26" s="294"/>
      <c r="BI26" s="294"/>
      <c r="BJ26" s="294"/>
      <c r="BK26" s="294"/>
      <c r="BL26" s="294"/>
      <c r="BM26" s="294"/>
      <c r="BN26" s="294"/>
      <c r="BO26" s="294"/>
      <c r="BP26" s="294"/>
      <c r="BQ26" s="294"/>
      <c r="BR26" s="294"/>
      <c r="BS26" s="294"/>
      <c r="BT26" s="294"/>
      <c r="BU26" s="294"/>
    </row>
    <row r="27" spans="1:73" ht="21.75" customHeight="1">
      <c r="A27" s="342" t="s">
        <v>219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X27" s="343"/>
      <c r="Y27" s="343"/>
      <c r="Z27" s="343"/>
      <c r="AA27" s="441" t="s">
        <v>220</v>
      </c>
      <c r="AB27" s="423"/>
      <c r="AC27" s="423"/>
      <c r="AD27" s="423"/>
      <c r="AE27" s="423"/>
      <c r="AF27" s="423"/>
      <c r="AG27" s="423"/>
      <c r="AH27" s="423"/>
      <c r="AI27" s="423"/>
      <c r="AJ27" s="423"/>
      <c r="AK27" s="423"/>
      <c r="AL27" s="423"/>
      <c r="AM27" s="423"/>
      <c r="AN27" s="344"/>
      <c r="AO27" s="441" t="s">
        <v>221</v>
      </c>
      <c r="AP27" s="423"/>
      <c r="AQ27" s="423"/>
      <c r="AR27" s="423"/>
      <c r="AS27" s="423"/>
      <c r="AT27" s="423"/>
      <c r="AU27" s="423"/>
      <c r="AV27" s="423"/>
      <c r="AW27" s="423"/>
      <c r="AX27" s="423"/>
      <c r="AY27" s="423"/>
      <c r="AZ27" s="423"/>
      <c r="BA27" s="423"/>
      <c r="BB27" s="294"/>
      <c r="BC27" s="294"/>
      <c r="BD27" s="294"/>
      <c r="BE27" s="294"/>
      <c r="BF27" s="294"/>
      <c r="BG27" s="294"/>
      <c r="BH27" s="294"/>
      <c r="BI27" s="294"/>
      <c r="BJ27" s="294"/>
      <c r="BK27" s="294"/>
      <c r="BL27" s="294"/>
      <c r="BM27" s="294"/>
      <c r="BN27" s="294"/>
      <c r="BO27" s="294"/>
      <c r="BP27" s="294"/>
      <c r="BQ27" s="294"/>
      <c r="BR27" s="294"/>
      <c r="BS27" s="294"/>
      <c r="BT27" s="294"/>
      <c r="BU27" s="294"/>
    </row>
    <row r="28" spans="1:73" ht="11.25" customHeight="1">
      <c r="A28" s="345"/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  <c r="T28" s="346"/>
      <c r="U28" s="346"/>
      <c r="V28" s="346"/>
      <c r="W28" s="346"/>
      <c r="X28" s="346"/>
      <c r="Y28" s="346"/>
      <c r="Z28" s="347"/>
      <c r="AA28" s="348"/>
      <c r="AB28" s="348"/>
      <c r="AC28" s="348"/>
      <c r="AD28" s="348"/>
      <c r="AE28" s="348"/>
      <c r="AF28" s="348"/>
      <c r="AG28" s="348"/>
      <c r="AH28" s="348"/>
      <c r="AI28" s="348"/>
      <c r="AJ28" s="348"/>
      <c r="AK28" s="348"/>
      <c r="AL28" s="348"/>
      <c r="AM28" s="348"/>
      <c r="AN28" s="347"/>
      <c r="AO28" s="346"/>
      <c r="AP28" s="346"/>
      <c r="AQ28" s="346"/>
      <c r="AR28" s="346"/>
      <c r="AS28" s="346"/>
      <c r="AT28" s="346"/>
      <c r="AU28" s="346"/>
      <c r="AV28" s="346"/>
      <c r="AW28" s="346"/>
      <c r="AX28" s="346"/>
      <c r="AY28" s="346"/>
      <c r="AZ28" s="346"/>
      <c r="BA28" s="349"/>
      <c r="BB28" s="294"/>
      <c r="BC28" s="294"/>
      <c r="BD28" s="294"/>
      <c r="BE28" s="294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294"/>
      <c r="BQ28" s="294"/>
      <c r="BR28" s="294"/>
      <c r="BS28" s="294"/>
      <c r="BT28" s="294"/>
      <c r="BU28" s="294"/>
    </row>
    <row r="29" spans="1:73" ht="22.5" customHeight="1">
      <c r="A29" s="442" t="s">
        <v>7</v>
      </c>
      <c r="B29" s="443"/>
      <c r="C29" s="442" t="s">
        <v>26</v>
      </c>
      <c r="D29" s="448"/>
      <c r="E29" s="448"/>
      <c r="F29" s="443"/>
      <c r="G29" s="442" t="s">
        <v>222</v>
      </c>
      <c r="H29" s="448"/>
      <c r="I29" s="443"/>
      <c r="J29" s="442" t="s">
        <v>27</v>
      </c>
      <c r="K29" s="448"/>
      <c r="L29" s="448"/>
      <c r="M29" s="443"/>
      <c r="N29" s="442" t="s">
        <v>44</v>
      </c>
      <c r="O29" s="448"/>
      <c r="P29" s="443"/>
      <c r="Q29" s="442" t="s">
        <v>28</v>
      </c>
      <c r="R29" s="448"/>
      <c r="S29" s="443"/>
      <c r="T29" s="442" t="s">
        <v>29</v>
      </c>
      <c r="U29" s="448"/>
      <c r="V29" s="443"/>
      <c r="W29" s="442" t="s">
        <v>30</v>
      </c>
      <c r="X29" s="448"/>
      <c r="Y29" s="443"/>
      <c r="Z29" s="350"/>
      <c r="AA29" s="450" t="s">
        <v>31</v>
      </c>
      <c r="AB29" s="451"/>
      <c r="AC29" s="451"/>
      <c r="AD29" s="451"/>
      <c r="AE29" s="451"/>
      <c r="AF29" s="451"/>
      <c r="AG29" s="451"/>
      <c r="AH29" s="450" t="s">
        <v>32</v>
      </c>
      <c r="AI29" s="451"/>
      <c r="AJ29" s="451"/>
      <c r="AK29" s="450" t="s">
        <v>33</v>
      </c>
      <c r="AL29" s="451"/>
      <c r="AM29" s="451"/>
      <c r="AN29" s="351"/>
      <c r="AO29" s="466" t="s">
        <v>34</v>
      </c>
      <c r="AP29" s="467"/>
      <c r="AQ29" s="467"/>
      <c r="AR29" s="468"/>
      <c r="AS29" s="457" t="s">
        <v>223</v>
      </c>
      <c r="AT29" s="458"/>
      <c r="AU29" s="458"/>
      <c r="AV29" s="458"/>
      <c r="AW29" s="459"/>
      <c r="AX29" s="466" t="s">
        <v>32</v>
      </c>
      <c r="AY29" s="467"/>
      <c r="AZ29" s="467"/>
      <c r="BA29" s="468"/>
      <c r="BB29" s="299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4"/>
      <c r="BT29" s="294"/>
      <c r="BU29" s="294"/>
    </row>
    <row r="30" spans="1:73" ht="15.75" customHeight="1">
      <c r="A30" s="444"/>
      <c r="B30" s="445"/>
      <c r="C30" s="444"/>
      <c r="D30" s="423"/>
      <c r="E30" s="423"/>
      <c r="F30" s="445"/>
      <c r="G30" s="444"/>
      <c r="H30" s="423"/>
      <c r="I30" s="445"/>
      <c r="J30" s="444"/>
      <c r="K30" s="423"/>
      <c r="L30" s="423"/>
      <c r="M30" s="445"/>
      <c r="N30" s="444"/>
      <c r="O30" s="423"/>
      <c r="P30" s="445"/>
      <c r="Q30" s="444"/>
      <c r="R30" s="423"/>
      <c r="S30" s="445"/>
      <c r="T30" s="444"/>
      <c r="U30" s="423"/>
      <c r="V30" s="445"/>
      <c r="W30" s="444"/>
      <c r="X30" s="423"/>
      <c r="Y30" s="445"/>
      <c r="Z30" s="350"/>
      <c r="AA30" s="451"/>
      <c r="AB30" s="451"/>
      <c r="AC30" s="451"/>
      <c r="AD30" s="451"/>
      <c r="AE30" s="451"/>
      <c r="AF30" s="451"/>
      <c r="AG30" s="451"/>
      <c r="AH30" s="451"/>
      <c r="AI30" s="451"/>
      <c r="AJ30" s="451"/>
      <c r="AK30" s="451"/>
      <c r="AL30" s="451"/>
      <c r="AM30" s="451"/>
      <c r="AN30" s="351"/>
      <c r="AO30" s="469"/>
      <c r="AP30" s="470"/>
      <c r="AQ30" s="470"/>
      <c r="AR30" s="471"/>
      <c r="AS30" s="460"/>
      <c r="AT30" s="461"/>
      <c r="AU30" s="461"/>
      <c r="AV30" s="461"/>
      <c r="AW30" s="462"/>
      <c r="AX30" s="469"/>
      <c r="AY30" s="470"/>
      <c r="AZ30" s="470"/>
      <c r="BA30" s="471"/>
      <c r="BB30" s="299"/>
      <c r="BC30" s="294"/>
      <c r="BD30" s="294"/>
      <c r="BE30" s="294"/>
      <c r="BF30" s="294"/>
      <c r="BG30" s="294"/>
      <c r="BH30" s="294"/>
      <c r="BI30" s="294"/>
      <c r="BJ30" s="294"/>
      <c r="BK30" s="294"/>
      <c r="BL30" s="294"/>
      <c r="BM30" s="294"/>
      <c r="BN30" s="294"/>
      <c r="BO30" s="294"/>
      <c r="BP30" s="294"/>
      <c r="BQ30" s="294"/>
      <c r="BR30" s="294"/>
      <c r="BS30" s="294"/>
      <c r="BT30" s="294"/>
      <c r="BU30" s="294"/>
    </row>
    <row r="31" spans="1:73" ht="38.25" customHeight="1">
      <c r="A31" s="446"/>
      <c r="B31" s="447"/>
      <c r="C31" s="446"/>
      <c r="D31" s="449"/>
      <c r="E31" s="449"/>
      <c r="F31" s="447"/>
      <c r="G31" s="446"/>
      <c r="H31" s="449"/>
      <c r="I31" s="447"/>
      <c r="J31" s="446"/>
      <c r="K31" s="449"/>
      <c r="L31" s="449"/>
      <c r="M31" s="447"/>
      <c r="N31" s="446"/>
      <c r="O31" s="449"/>
      <c r="P31" s="447"/>
      <c r="Q31" s="446"/>
      <c r="R31" s="449"/>
      <c r="S31" s="447"/>
      <c r="T31" s="446"/>
      <c r="U31" s="449"/>
      <c r="V31" s="447"/>
      <c r="W31" s="446"/>
      <c r="X31" s="449"/>
      <c r="Y31" s="447"/>
      <c r="Z31" s="350"/>
      <c r="AA31" s="475" t="s">
        <v>198</v>
      </c>
      <c r="AB31" s="451"/>
      <c r="AC31" s="451"/>
      <c r="AD31" s="451"/>
      <c r="AE31" s="451"/>
      <c r="AF31" s="451"/>
      <c r="AG31" s="451"/>
      <c r="AH31" s="476">
        <v>2</v>
      </c>
      <c r="AI31" s="451"/>
      <c r="AJ31" s="451"/>
      <c r="AK31" s="477">
        <v>4</v>
      </c>
      <c r="AL31" s="451"/>
      <c r="AM31" s="451"/>
      <c r="AN31" s="351"/>
      <c r="AO31" s="472"/>
      <c r="AP31" s="473"/>
      <c r="AQ31" s="473"/>
      <c r="AR31" s="474"/>
      <c r="AS31" s="463"/>
      <c r="AT31" s="464"/>
      <c r="AU31" s="464"/>
      <c r="AV31" s="464"/>
      <c r="AW31" s="465"/>
      <c r="AX31" s="472"/>
      <c r="AY31" s="473"/>
      <c r="AZ31" s="473"/>
      <c r="BA31" s="474"/>
      <c r="BB31" s="299"/>
      <c r="BC31" s="294"/>
      <c r="BD31" s="294"/>
      <c r="BE31" s="294"/>
      <c r="BF31" s="294"/>
      <c r="BG31" s="294"/>
      <c r="BH31" s="294"/>
      <c r="BI31" s="294"/>
      <c r="BJ31" s="294"/>
      <c r="BK31" s="294"/>
      <c r="BL31" s="294"/>
      <c r="BM31" s="294"/>
      <c r="BN31" s="294"/>
      <c r="BO31" s="294"/>
      <c r="BP31" s="294"/>
      <c r="BQ31" s="294"/>
      <c r="BR31" s="294"/>
      <c r="BS31" s="294"/>
      <c r="BT31" s="294"/>
      <c r="BU31" s="294"/>
    </row>
    <row r="32" spans="1:73" s="361" customFormat="1" ht="57" customHeight="1">
      <c r="A32" s="452">
        <v>1</v>
      </c>
      <c r="B32" s="453"/>
      <c r="C32" s="454">
        <v>33</v>
      </c>
      <c r="D32" s="455"/>
      <c r="E32" s="455"/>
      <c r="F32" s="453"/>
      <c r="G32" s="454">
        <v>7</v>
      </c>
      <c r="H32" s="455"/>
      <c r="I32" s="453"/>
      <c r="J32" s="454" t="s">
        <v>224</v>
      </c>
      <c r="K32" s="455"/>
      <c r="L32" s="455"/>
      <c r="M32" s="453"/>
      <c r="N32" s="456"/>
      <c r="O32" s="455"/>
      <c r="P32" s="453"/>
      <c r="Q32" s="485"/>
      <c r="R32" s="455"/>
      <c r="S32" s="453"/>
      <c r="T32" s="454">
        <v>11</v>
      </c>
      <c r="U32" s="455"/>
      <c r="V32" s="453"/>
      <c r="W32" s="454">
        <v>52</v>
      </c>
      <c r="X32" s="455"/>
      <c r="Y32" s="453"/>
      <c r="Z32" s="350"/>
      <c r="AA32" s="475" t="s">
        <v>199</v>
      </c>
      <c r="AB32" s="451"/>
      <c r="AC32" s="451"/>
      <c r="AD32" s="451"/>
      <c r="AE32" s="451"/>
      <c r="AF32" s="451"/>
      <c r="AG32" s="451"/>
      <c r="AH32" s="476">
        <v>3</v>
      </c>
      <c r="AI32" s="451"/>
      <c r="AJ32" s="451"/>
      <c r="AK32" s="477">
        <v>4</v>
      </c>
      <c r="AL32" s="451"/>
      <c r="AM32" s="451"/>
      <c r="AN32" s="351"/>
      <c r="AO32" s="478">
        <v>1</v>
      </c>
      <c r="AP32" s="479"/>
      <c r="AQ32" s="479"/>
      <c r="AR32" s="480"/>
      <c r="AS32" s="481" t="s">
        <v>37</v>
      </c>
      <c r="AT32" s="482"/>
      <c r="AU32" s="482"/>
      <c r="AV32" s="482"/>
      <c r="AW32" s="483"/>
      <c r="AX32" s="478">
        <v>3</v>
      </c>
      <c r="AY32" s="479"/>
      <c r="AZ32" s="479"/>
      <c r="BA32" s="480"/>
      <c r="BB32" s="367"/>
      <c r="BC32" s="305"/>
      <c r="BD32" s="305"/>
      <c r="BE32" s="305"/>
      <c r="BF32" s="305"/>
      <c r="BG32" s="305"/>
      <c r="BH32" s="305"/>
      <c r="BI32" s="305"/>
      <c r="BJ32" s="305"/>
      <c r="BK32" s="305"/>
      <c r="BL32" s="305"/>
      <c r="BM32" s="305"/>
      <c r="BN32" s="305"/>
      <c r="BO32" s="305"/>
      <c r="BP32" s="305"/>
      <c r="BQ32" s="305"/>
      <c r="BR32" s="305"/>
      <c r="BS32" s="305"/>
      <c r="BT32" s="305"/>
      <c r="BU32" s="305"/>
    </row>
    <row r="33" spans="1:73" ht="27" customHeight="1">
      <c r="A33" s="452">
        <v>2</v>
      </c>
      <c r="B33" s="453"/>
      <c r="C33" s="454">
        <v>2</v>
      </c>
      <c r="D33" s="455"/>
      <c r="E33" s="455"/>
      <c r="F33" s="453"/>
      <c r="G33" s="456"/>
      <c r="H33" s="455"/>
      <c r="I33" s="453"/>
      <c r="J33" s="454">
        <v>6</v>
      </c>
      <c r="K33" s="455"/>
      <c r="L33" s="455"/>
      <c r="M33" s="453"/>
      <c r="N33" s="454">
        <v>7</v>
      </c>
      <c r="O33" s="455"/>
      <c r="P33" s="453"/>
      <c r="Q33" s="484">
        <v>2</v>
      </c>
      <c r="R33" s="455"/>
      <c r="S33" s="453"/>
      <c r="T33" s="456"/>
      <c r="U33" s="455"/>
      <c r="V33" s="453"/>
      <c r="W33" s="454" cm="1">
        <f t="array" ref="W33">C33+G33+J33+N33+Q33+T33</f>
        <v>17</v>
      </c>
      <c r="X33" s="455"/>
      <c r="Y33" s="453"/>
      <c r="Z33" s="350"/>
      <c r="AA33" s="494" t="s">
        <v>201</v>
      </c>
      <c r="AB33" s="494"/>
      <c r="AC33" s="494"/>
      <c r="AD33" s="494"/>
      <c r="AE33" s="494"/>
      <c r="AF33" s="494"/>
      <c r="AG33" s="494"/>
      <c r="AH33" s="495">
        <v>3</v>
      </c>
      <c r="AI33" s="495"/>
      <c r="AJ33" s="495"/>
      <c r="AK33" s="495">
        <v>2</v>
      </c>
      <c r="AL33" s="495"/>
      <c r="AM33" s="495"/>
      <c r="AN33" s="351"/>
      <c r="AO33" s="486">
        <v>2</v>
      </c>
      <c r="AP33" s="487"/>
      <c r="AQ33" s="487"/>
      <c r="AR33" s="488"/>
      <c r="AS33" s="496" t="s">
        <v>202</v>
      </c>
      <c r="AT33" s="497"/>
      <c r="AU33" s="497"/>
      <c r="AV33" s="497"/>
      <c r="AW33" s="498"/>
      <c r="AX33" s="486">
        <v>3</v>
      </c>
      <c r="AY33" s="487"/>
      <c r="AZ33" s="487"/>
      <c r="BA33" s="488"/>
      <c r="BB33" s="299"/>
      <c r="BC33" s="294"/>
      <c r="BD33" s="294"/>
      <c r="BE33" s="294"/>
      <c r="BF33" s="294"/>
      <c r="BG33" s="294"/>
      <c r="BH33" s="294"/>
      <c r="BI33" s="294"/>
      <c r="BJ33" s="294"/>
      <c r="BK33" s="294"/>
      <c r="BL33" s="294"/>
      <c r="BM33" s="294"/>
      <c r="BN33" s="294"/>
      <c r="BO33" s="294"/>
      <c r="BP33" s="294"/>
      <c r="BQ33" s="294"/>
      <c r="BR33" s="294"/>
      <c r="BS33" s="294"/>
      <c r="BT33" s="294"/>
      <c r="BU33" s="294"/>
    </row>
    <row r="34" spans="1:73" s="361" customFormat="1" ht="36.75" customHeight="1">
      <c r="A34" s="492" t="s">
        <v>38</v>
      </c>
      <c r="B34" s="453"/>
      <c r="C34" s="454">
        <v>33</v>
      </c>
      <c r="D34" s="455"/>
      <c r="E34" s="455"/>
      <c r="F34" s="453"/>
      <c r="G34" s="454" cm="1">
        <f t="array" ref="G34">SUM(G32:I33)</f>
        <v>7</v>
      </c>
      <c r="H34" s="455"/>
      <c r="I34" s="453"/>
      <c r="J34" s="493" t="s">
        <v>225</v>
      </c>
      <c r="K34" s="455"/>
      <c r="L34" s="455"/>
      <c r="M34" s="453"/>
      <c r="N34" s="493" cm="1">
        <f t="array" ref="N34">SUM(N32:P33)</f>
        <v>7</v>
      </c>
      <c r="O34" s="455"/>
      <c r="P34" s="453"/>
      <c r="Q34" s="454" cm="1">
        <f t="array" ref="Q34">SUM(Q32:S33)</f>
        <v>2</v>
      </c>
      <c r="R34" s="455"/>
      <c r="S34" s="453"/>
      <c r="T34" s="454" cm="1">
        <f t="array" ref="T34">SUM(T32:V33)</f>
        <v>11</v>
      </c>
      <c r="U34" s="455"/>
      <c r="V34" s="453"/>
      <c r="W34" s="454" cm="1">
        <f t="array" ref="W34">SUM(W32:Y33)</f>
        <v>69</v>
      </c>
      <c r="X34" s="455"/>
      <c r="Y34" s="453"/>
      <c r="Z34" s="350"/>
      <c r="AA34" s="494"/>
      <c r="AB34" s="494"/>
      <c r="AC34" s="494"/>
      <c r="AD34" s="494"/>
      <c r="AE34" s="494"/>
      <c r="AF34" s="494"/>
      <c r="AG34" s="494"/>
      <c r="AH34" s="495"/>
      <c r="AI34" s="495"/>
      <c r="AJ34" s="495"/>
      <c r="AK34" s="495"/>
      <c r="AL34" s="495"/>
      <c r="AM34" s="495"/>
      <c r="AN34" s="351"/>
      <c r="AO34" s="489"/>
      <c r="AP34" s="490"/>
      <c r="AQ34" s="490"/>
      <c r="AR34" s="491"/>
      <c r="AS34" s="499"/>
      <c r="AT34" s="500"/>
      <c r="AU34" s="500"/>
      <c r="AV34" s="500"/>
      <c r="AW34" s="501"/>
      <c r="AX34" s="489"/>
      <c r="AY34" s="490"/>
      <c r="AZ34" s="490"/>
      <c r="BA34" s="491"/>
      <c r="BB34" s="367"/>
      <c r="BC34" s="305"/>
      <c r="BD34" s="305"/>
      <c r="BE34" s="305"/>
      <c r="BF34" s="305"/>
      <c r="BG34" s="305"/>
      <c r="BH34" s="305"/>
      <c r="BI34" s="305"/>
      <c r="BJ34" s="305"/>
      <c r="BK34" s="305"/>
      <c r="BL34" s="305"/>
      <c r="BM34" s="305"/>
      <c r="BN34" s="305"/>
      <c r="BO34" s="305"/>
      <c r="BP34" s="305"/>
      <c r="BQ34" s="305"/>
      <c r="BR34" s="305"/>
      <c r="BS34" s="305"/>
      <c r="BT34" s="305"/>
      <c r="BU34" s="305"/>
    </row>
    <row r="35" spans="1:73" ht="25.5" customHeight="1">
      <c r="A35" s="503"/>
      <c r="B35" s="448"/>
      <c r="C35" s="502"/>
      <c r="D35" s="448"/>
      <c r="E35" s="448"/>
      <c r="F35" s="448"/>
      <c r="G35" s="502"/>
      <c r="H35" s="448"/>
      <c r="I35" s="448"/>
      <c r="J35" s="502"/>
      <c r="K35" s="448"/>
      <c r="L35" s="448"/>
      <c r="M35" s="448"/>
      <c r="N35" s="502"/>
      <c r="O35" s="448"/>
      <c r="P35" s="448"/>
      <c r="Q35" s="502"/>
      <c r="R35" s="448"/>
      <c r="S35" s="448"/>
      <c r="T35" s="502"/>
      <c r="U35" s="448"/>
      <c r="V35" s="448"/>
      <c r="W35" s="502"/>
      <c r="X35" s="448"/>
      <c r="Y35" s="448"/>
      <c r="Z35" s="340"/>
      <c r="AA35" s="352"/>
      <c r="AB35" s="352"/>
      <c r="AC35" s="352"/>
      <c r="AD35" s="352"/>
      <c r="AE35" s="352"/>
      <c r="AF35" s="352"/>
      <c r="AG35" s="352"/>
      <c r="AH35" s="352"/>
      <c r="AI35" s="352"/>
      <c r="AJ35" s="352"/>
      <c r="AK35" s="352"/>
      <c r="AL35" s="352"/>
      <c r="AM35" s="352"/>
      <c r="AN35" s="353"/>
      <c r="AO35" s="354"/>
      <c r="AP35" s="354"/>
      <c r="AQ35" s="354"/>
      <c r="AR35" s="354"/>
      <c r="AS35" s="354"/>
      <c r="AT35" s="354"/>
      <c r="AU35" s="354"/>
      <c r="AV35" s="354"/>
      <c r="AW35" s="354"/>
      <c r="AX35" s="354"/>
      <c r="AY35" s="354"/>
      <c r="AZ35" s="354"/>
      <c r="BA35" s="354"/>
      <c r="BB35" s="301"/>
      <c r="BC35" s="294"/>
      <c r="BD35" s="294"/>
      <c r="BE35" s="294"/>
      <c r="BF35" s="294"/>
      <c r="BG35" s="294"/>
      <c r="BH35" s="294"/>
      <c r="BI35" s="294"/>
      <c r="BJ35" s="294"/>
      <c r="BK35" s="294"/>
      <c r="BL35" s="294"/>
      <c r="BM35" s="294"/>
      <c r="BN35" s="294"/>
      <c r="BO35" s="294"/>
      <c r="BP35" s="294"/>
      <c r="BQ35" s="294"/>
      <c r="BR35" s="294"/>
      <c r="BS35" s="294"/>
      <c r="BT35" s="294"/>
      <c r="BU35" s="294"/>
    </row>
    <row r="36" spans="1:73" ht="34.5" customHeight="1">
      <c r="A36" s="305"/>
      <c r="B36" s="305"/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  <c r="V36" s="305"/>
      <c r="W36" s="305"/>
      <c r="X36" s="305"/>
      <c r="Y36" s="305"/>
      <c r="Z36" s="340"/>
      <c r="AA36" s="305"/>
      <c r="AB36" s="305"/>
      <c r="AC36" s="305"/>
      <c r="AD36" s="305"/>
      <c r="AE36" s="305"/>
      <c r="AF36" s="305"/>
      <c r="AG36" s="305"/>
      <c r="AH36" s="305"/>
      <c r="AI36" s="305"/>
      <c r="AJ36" s="305"/>
      <c r="AK36" s="305"/>
      <c r="AL36" s="305"/>
      <c r="AM36" s="305"/>
      <c r="AN36" s="355"/>
      <c r="AO36" s="354"/>
      <c r="AP36" s="354"/>
      <c r="AQ36" s="354"/>
      <c r="AR36" s="354"/>
      <c r="AS36" s="354"/>
      <c r="AT36" s="354"/>
      <c r="AU36" s="354"/>
      <c r="AV36" s="354"/>
      <c r="AW36" s="354"/>
      <c r="AX36" s="354"/>
      <c r="AY36" s="354"/>
      <c r="AZ36" s="354"/>
      <c r="BA36" s="354"/>
      <c r="BB36" s="301"/>
      <c r="BC36" s="294"/>
      <c r="BD36" s="294"/>
      <c r="BE36" s="294"/>
      <c r="BF36" s="294"/>
      <c r="BG36" s="294"/>
      <c r="BH36" s="294"/>
      <c r="BI36" s="294"/>
      <c r="BJ36" s="294"/>
      <c r="BK36" s="294"/>
      <c r="BL36" s="294"/>
      <c r="BM36" s="294"/>
      <c r="BN36" s="294"/>
      <c r="BO36" s="294"/>
      <c r="BP36" s="294"/>
      <c r="BQ36" s="294"/>
      <c r="BR36" s="294"/>
      <c r="BS36" s="294"/>
      <c r="BT36" s="294"/>
      <c r="BU36" s="294"/>
    </row>
    <row r="37" spans="1:73" ht="15.75" customHeight="1">
      <c r="A37" s="305"/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05"/>
      <c r="AL37" s="305"/>
      <c r="AM37" s="305"/>
      <c r="AN37" s="356"/>
      <c r="AO37" s="357"/>
      <c r="AP37" s="354"/>
      <c r="AQ37" s="354"/>
      <c r="AR37" s="354"/>
      <c r="AS37" s="358"/>
      <c r="AT37" s="354"/>
      <c r="AU37" s="354"/>
      <c r="AV37" s="354"/>
      <c r="AW37" s="354"/>
      <c r="AX37" s="357"/>
      <c r="AY37" s="354"/>
      <c r="AZ37" s="354"/>
      <c r="BA37" s="354"/>
      <c r="BB37" s="301"/>
      <c r="BC37" s="294"/>
      <c r="BD37" s="294"/>
      <c r="BE37" s="294"/>
      <c r="BF37" s="294"/>
      <c r="BG37" s="294"/>
      <c r="BH37" s="294"/>
      <c r="BI37" s="294"/>
      <c r="BJ37" s="294"/>
      <c r="BK37" s="294"/>
      <c r="BL37" s="294"/>
      <c r="BM37" s="294"/>
      <c r="BN37" s="294"/>
      <c r="BO37" s="294"/>
      <c r="BP37" s="294"/>
      <c r="BQ37" s="294"/>
      <c r="BR37" s="294"/>
      <c r="BS37" s="294"/>
      <c r="BT37" s="294"/>
      <c r="BU37" s="294"/>
    </row>
    <row r="38" spans="1:73" ht="15.75" customHeight="1">
      <c r="A38" s="305"/>
      <c r="B38" s="305"/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5"/>
      <c r="U38" s="305"/>
      <c r="V38" s="305"/>
      <c r="W38" s="305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5"/>
      <c r="AN38" s="356"/>
      <c r="AO38" s="354"/>
      <c r="AP38" s="354"/>
      <c r="AQ38" s="354"/>
      <c r="AR38" s="354"/>
      <c r="AS38" s="354"/>
      <c r="AT38" s="354"/>
      <c r="AU38" s="354"/>
      <c r="AV38" s="354"/>
      <c r="AW38" s="354"/>
      <c r="AX38" s="354"/>
      <c r="AY38" s="354"/>
      <c r="AZ38" s="354"/>
      <c r="BA38" s="354"/>
      <c r="BB38" s="301"/>
      <c r="BC38" s="294"/>
      <c r="BD38" s="294"/>
      <c r="BE38" s="294"/>
      <c r="BF38" s="294"/>
      <c r="BG38" s="294"/>
      <c r="BH38" s="294"/>
      <c r="BI38" s="294"/>
      <c r="BJ38" s="294"/>
      <c r="BK38" s="294"/>
      <c r="BL38" s="294"/>
      <c r="BM38" s="294"/>
      <c r="BN38" s="294"/>
      <c r="BO38" s="294"/>
      <c r="BP38" s="294"/>
      <c r="BQ38" s="294"/>
      <c r="BR38" s="294"/>
      <c r="BS38" s="294"/>
      <c r="BT38" s="294"/>
      <c r="BU38" s="294"/>
    </row>
    <row r="39" spans="1:73" ht="15.75" customHeight="1">
      <c r="A39" s="305"/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5"/>
      <c r="U39" s="305"/>
      <c r="V39" s="305"/>
      <c r="W39" s="305"/>
      <c r="X39" s="305"/>
      <c r="Y39" s="305"/>
      <c r="Z39" s="305"/>
      <c r="AA39" s="305"/>
      <c r="AB39" s="305"/>
      <c r="AC39" s="305"/>
      <c r="AD39" s="305"/>
      <c r="AE39" s="305"/>
      <c r="AF39" s="305"/>
      <c r="AG39" s="305"/>
      <c r="AH39" s="305"/>
      <c r="AI39" s="305"/>
      <c r="AJ39" s="305"/>
      <c r="AK39" s="305"/>
      <c r="AL39" s="305"/>
      <c r="AM39" s="305"/>
      <c r="AN39" s="356"/>
      <c r="AO39" s="354"/>
      <c r="AP39" s="354"/>
      <c r="AQ39" s="354"/>
      <c r="AR39" s="354"/>
      <c r="AS39" s="354"/>
      <c r="AT39" s="354"/>
      <c r="AU39" s="354"/>
      <c r="AV39" s="354"/>
      <c r="AW39" s="354"/>
      <c r="AX39" s="354"/>
      <c r="AY39" s="354"/>
      <c r="AZ39" s="354"/>
      <c r="BA39" s="354"/>
      <c r="BB39" s="301"/>
      <c r="BC39" s="294"/>
      <c r="BD39" s="294"/>
      <c r="BE39" s="294"/>
      <c r="BF39" s="294"/>
      <c r="BG39" s="294"/>
      <c r="BH39" s="294"/>
      <c r="BI39" s="294"/>
      <c r="BJ39" s="294"/>
      <c r="BK39" s="294"/>
      <c r="BL39" s="294"/>
      <c r="BM39" s="294"/>
      <c r="BN39" s="294"/>
      <c r="BO39" s="294"/>
      <c r="BP39" s="294"/>
      <c r="BQ39" s="294"/>
      <c r="BR39" s="294"/>
      <c r="BS39" s="294"/>
      <c r="BT39" s="294"/>
      <c r="BU39" s="294"/>
    </row>
    <row r="40" spans="1:73" ht="15.75" customHeight="1">
      <c r="A40" s="305"/>
      <c r="B40" s="305"/>
      <c r="C40" s="305"/>
      <c r="D40" s="305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305"/>
      <c r="S40" s="305"/>
      <c r="T40" s="305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5"/>
      <c r="AN40" s="356"/>
      <c r="AO40" s="354"/>
      <c r="AP40" s="354"/>
      <c r="AQ40" s="354"/>
      <c r="AR40" s="354"/>
      <c r="AS40" s="354"/>
      <c r="AT40" s="354"/>
      <c r="AU40" s="354"/>
      <c r="AV40" s="354"/>
      <c r="AW40" s="354"/>
      <c r="AX40" s="354"/>
      <c r="AY40" s="354"/>
      <c r="AZ40" s="354"/>
      <c r="BA40" s="354"/>
      <c r="BB40" s="301"/>
      <c r="BC40" s="294"/>
      <c r="BD40" s="294"/>
      <c r="BE40" s="294"/>
      <c r="BF40" s="294"/>
      <c r="BG40" s="294"/>
      <c r="BH40" s="294"/>
      <c r="BI40" s="294"/>
      <c r="BJ40" s="294"/>
      <c r="BK40" s="294"/>
      <c r="BL40" s="294"/>
      <c r="BM40" s="294"/>
      <c r="BN40" s="294"/>
      <c r="BO40" s="294"/>
      <c r="BP40" s="294"/>
      <c r="BQ40" s="294"/>
      <c r="BR40" s="294"/>
      <c r="BS40" s="294"/>
      <c r="BT40" s="294"/>
      <c r="BU40" s="294"/>
    </row>
    <row r="41" spans="1:73" s="361" customFormat="1" ht="15.75" customHeight="1">
      <c r="A41" s="305"/>
      <c r="B41" s="305"/>
      <c r="C41" s="305"/>
      <c r="D41" s="305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5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5"/>
      <c r="AN41" s="356"/>
      <c r="AO41" s="362"/>
      <c r="AP41" s="354"/>
      <c r="AQ41" s="354"/>
      <c r="AR41" s="354"/>
      <c r="AS41" s="362"/>
      <c r="AT41" s="354"/>
      <c r="AU41" s="354"/>
      <c r="AV41" s="354"/>
      <c r="AW41" s="354"/>
      <c r="AX41" s="362"/>
      <c r="AY41" s="354"/>
      <c r="AZ41" s="354"/>
      <c r="BA41" s="354"/>
      <c r="BB41" s="363"/>
      <c r="BC41" s="305"/>
      <c r="BD41" s="305"/>
      <c r="BE41" s="305"/>
      <c r="BF41" s="305"/>
      <c r="BG41" s="305"/>
      <c r="BH41" s="305"/>
      <c r="BI41" s="305"/>
      <c r="BJ41" s="305"/>
      <c r="BK41" s="305"/>
      <c r="BL41" s="305"/>
      <c r="BM41" s="305"/>
      <c r="BN41" s="305"/>
      <c r="BO41" s="305"/>
      <c r="BP41" s="305"/>
      <c r="BQ41" s="305"/>
      <c r="BR41" s="305"/>
      <c r="BS41" s="305"/>
      <c r="BT41" s="305"/>
      <c r="BU41" s="305"/>
    </row>
    <row r="42" spans="1:73" ht="15.75" customHeight="1">
      <c r="A42" s="294"/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302"/>
      <c r="AO42" s="300"/>
      <c r="AP42" s="300"/>
      <c r="AQ42" s="300"/>
      <c r="AR42" s="300"/>
      <c r="AS42" s="300"/>
      <c r="AT42" s="300"/>
      <c r="AU42" s="300"/>
      <c r="AV42" s="300"/>
      <c r="AW42" s="300"/>
      <c r="AX42" s="300"/>
      <c r="AY42" s="300"/>
      <c r="AZ42" s="300"/>
      <c r="BA42" s="300"/>
      <c r="BB42" s="301"/>
      <c r="BC42" s="294"/>
      <c r="BD42" s="294"/>
      <c r="BE42" s="294"/>
      <c r="BF42" s="294"/>
      <c r="BG42" s="294"/>
      <c r="BH42" s="294"/>
      <c r="BI42" s="294"/>
      <c r="BJ42" s="294"/>
      <c r="BK42" s="294"/>
      <c r="BL42" s="294"/>
      <c r="BM42" s="294"/>
      <c r="BN42" s="294"/>
      <c r="BO42" s="294"/>
      <c r="BP42" s="294"/>
      <c r="BQ42" s="294"/>
      <c r="BR42" s="294"/>
      <c r="BS42" s="294"/>
      <c r="BT42" s="294"/>
      <c r="BU42" s="294"/>
    </row>
    <row r="43" spans="1:73" ht="15.75" customHeight="1">
      <c r="A43" s="294"/>
      <c r="B43" s="294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302"/>
      <c r="AO43" s="303"/>
      <c r="AP43" s="303"/>
      <c r="AQ43" s="303"/>
      <c r="AR43" s="303"/>
      <c r="AS43" s="303"/>
      <c r="AT43" s="303"/>
      <c r="AU43" s="303"/>
      <c r="AV43" s="303"/>
      <c r="AW43" s="303"/>
      <c r="AX43" s="303"/>
      <c r="AY43" s="303"/>
      <c r="AZ43" s="303"/>
      <c r="BA43" s="303"/>
      <c r="BB43" s="301"/>
      <c r="BC43" s="294"/>
      <c r="BD43" s="294"/>
      <c r="BE43" s="294"/>
      <c r="BF43" s="294"/>
      <c r="BG43" s="294"/>
      <c r="BH43" s="294"/>
      <c r="BI43" s="294"/>
      <c r="BJ43" s="294"/>
      <c r="BK43" s="294"/>
      <c r="BL43" s="294"/>
      <c r="BM43" s="294"/>
      <c r="BN43" s="294"/>
      <c r="BO43" s="294"/>
      <c r="BP43" s="294"/>
      <c r="BQ43" s="294"/>
      <c r="BR43" s="294"/>
      <c r="BS43" s="294"/>
      <c r="BT43" s="294"/>
      <c r="BU43" s="294"/>
    </row>
    <row r="44" spans="1:73" ht="15.75" customHeight="1">
      <c r="A44" s="294"/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294"/>
      <c r="BC44" s="294"/>
      <c r="BD44" s="294"/>
      <c r="BE44" s="294"/>
      <c r="BF44" s="294"/>
      <c r="BG44" s="294"/>
      <c r="BH44" s="294"/>
      <c r="BI44" s="294"/>
      <c r="BJ44" s="294"/>
      <c r="BK44" s="294"/>
      <c r="BL44" s="294"/>
      <c r="BM44" s="294"/>
      <c r="BN44" s="294"/>
      <c r="BO44" s="294"/>
      <c r="BP44" s="294"/>
      <c r="BQ44" s="294"/>
      <c r="BR44" s="294"/>
      <c r="BS44" s="294"/>
      <c r="BT44" s="294"/>
      <c r="BU44" s="294"/>
    </row>
    <row r="45" spans="1:73" ht="15.75" customHeight="1">
      <c r="A45" s="294"/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4"/>
      <c r="BK45" s="294"/>
      <c r="BL45" s="294"/>
      <c r="BM45" s="294"/>
      <c r="BN45" s="294"/>
      <c r="BO45" s="294"/>
      <c r="BP45" s="294"/>
      <c r="BQ45" s="294"/>
      <c r="BR45" s="294"/>
      <c r="BS45" s="294"/>
      <c r="BT45" s="294"/>
      <c r="BU45" s="294"/>
    </row>
    <row r="46" spans="1:73" ht="15.75" customHeight="1">
      <c r="A46" s="294"/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4"/>
      <c r="BK46" s="294"/>
      <c r="BL46" s="294"/>
      <c r="BM46" s="294"/>
      <c r="BN46" s="294"/>
      <c r="BO46" s="294"/>
      <c r="BP46" s="294"/>
      <c r="BQ46" s="294"/>
      <c r="BR46" s="294"/>
      <c r="BS46" s="294"/>
      <c r="BT46" s="294"/>
      <c r="BU46" s="294"/>
    </row>
    <row r="47" spans="1:73" ht="15.75" customHeight="1">
      <c r="A47" s="294"/>
      <c r="B47" s="294"/>
      <c r="C47" s="294"/>
      <c r="D47" s="294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4"/>
      <c r="BK47" s="294"/>
      <c r="BL47" s="294"/>
      <c r="BM47" s="294"/>
      <c r="BN47" s="294"/>
      <c r="BO47" s="294"/>
      <c r="BP47" s="294"/>
      <c r="BQ47" s="294"/>
      <c r="BR47" s="294"/>
      <c r="BS47" s="294"/>
      <c r="BT47" s="294"/>
      <c r="BU47" s="294"/>
    </row>
    <row r="48" spans="1:73" ht="15.75" customHeight="1">
      <c r="A48" s="294"/>
      <c r="B48" s="294"/>
      <c r="C48" s="294"/>
      <c r="D48" s="294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4"/>
      <c r="BK48" s="294"/>
      <c r="BL48" s="294"/>
      <c r="BM48" s="294"/>
      <c r="BN48" s="294"/>
      <c r="BO48" s="294"/>
      <c r="BP48" s="294"/>
      <c r="BQ48" s="294"/>
      <c r="BR48" s="294"/>
      <c r="BS48" s="294"/>
      <c r="BT48" s="294"/>
      <c r="BU48" s="294"/>
    </row>
    <row r="49" spans="1:73" ht="15.75" customHeight="1">
      <c r="A49" s="294"/>
      <c r="B49" s="294"/>
      <c r="C49" s="294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4"/>
      <c r="BK49" s="294"/>
      <c r="BL49" s="294"/>
      <c r="BM49" s="294"/>
      <c r="BN49" s="294"/>
      <c r="BO49" s="294"/>
      <c r="BP49" s="294"/>
      <c r="BQ49" s="294"/>
      <c r="BR49" s="294"/>
      <c r="BS49" s="294"/>
      <c r="BT49" s="294"/>
      <c r="BU49" s="294"/>
    </row>
    <row r="50" spans="1:73" ht="15.75" customHeight="1">
      <c r="A50" s="294"/>
      <c r="B50" s="294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4"/>
      <c r="BK50" s="294"/>
      <c r="BL50" s="294"/>
      <c r="BM50" s="294"/>
      <c r="BN50" s="294"/>
      <c r="BO50" s="294"/>
      <c r="BP50" s="294"/>
      <c r="BQ50" s="294"/>
      <c r="BR50" s="294"/>
      <c r="BS50" s="294"/>
      <c r="BT50" s="294"/>
      <c r="BU50" s="294"/>
    </row>
    <row r="51" spans="1:73" ht="15.75" customHeight="1">
      <c r="A51" s="294"/>
      <c r="B51" s="294"/>
      <c r="C51" s="294"/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4"/>
      <c r="BK51" s="294"/>
      <c r="BL51" s="294"/>
      <c r="BM51" s="294"/>
      <c r="BN51" s="294"/>
      <c r="BO51" s="294"/>
      <c r="BP51" s="294"/>
      <c r="BQ51" s="294"/>
      <c r="BR51" s="294"/>
      <c r="BS51" s="294"/>
      <c r="BT51" s="294"/>
      <c r="BU51" s="294"/>
    </row>
    <row r="52" spans="1:73" ht="15.75" customHeight="1">
      <c r="A52" s="294"/>
      <c r="B52" s="294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4"/>
      <c r="BK52" s="294"/>
      <c r="BL52" s="294"/>
      <c r="BM52" s="294"/>
      <c r="BN52" s="294"/>
      <c r="BO52" s="294"/>
      <c r="BP52" s="294"/>
      <c r="BQ52" s="294"/>
      <c r="BR52" s="294"/>
      <c r="BS52" s="294"/>
      <c r="BT52" s="294"/>
      <c r="BU52" s="294"/>
    </row>
    <row r="53" spans="1:73" ht="15.75" customHeight="1">
      <c r="A53" s="294"/>
      <c r="B53" s="294"/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4"/>
      <c r="BK53" s="294"/>
      <c r="BL53" s="294"/>
      <c r="BM53" s="294"/>
      <c r="BN53" s="294"/>
      <c r="BO53" s="294"/>
      <c r="BP53" s="294"/>
      <c r="BQ53" s="294"/>
      <c r="BR53" s="294"/>
      <c r="BS53" s="294"/>
      <c r="BT53" s="294"/>
      <c r="BU53" s="294"/>
    </row>
    <row r="54" spans="1:73" ht="15.75" customHeight="1">
      <c r="A54" s="294"/>
      <c r="B54" s="294"/>
      <c r="C54" s="294"/>
      <c r="D54" s="294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4"/>
      <c r="BK54" s="294"/>
      <c r="BL54" s="294"/>
      <c r="BM54" s="294"/>
      <c r="BN54" s="294"/>
      <c r="BO54" s="294"/>
      <c r="BP54" s="294"/>
      <c r="BQ54" s="294"/>
      <c r="BR54" s="294"/>
      <c r="BS54" s="294"/>
      <c r="BT54" s="294"/>
      <c r="BU54" s="294"/>
    </row>
    <row r="55" spans="1:73" ht="15.75" customHeight="1">
      <c r="A55" s="294"/>
      <c r="B55" s="294"/>
      <c r="C55" s="294"/>
      <c r="D55" s="294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4"/>
      <c r="BK55" s="294"/>
      <c r="BL55" s="294"/>
      <c r="BM55" s="294"/>
      <c r="BN55" s="294"/>
      <c r="BO55" s="294"/>
      <c r="BP55" s="294"/>
      <c r="BQ55" s="294"/>
      <c r="BR55" s="294"/>
      <c r="BS55" s="294"/>
      <c r="BT55" s="294"/>
      <c r="BU55" s="294"/>
    </row>
    <row r="56" spans="1:73" ht="15.75" customHeight="1">
      <c r="A56" s="294"/>
      <c r="B56" s="294"/>
      <c r="C56" s="294"/>
      <c r="D56" s="294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4"/>
      <c r="BK56" s="294"/>
      <c r="BL56" s="294"/>
      <c r="BM56" s="294"/>
      <c r="BN56" s="294"/>
      <c r="BO56" s="294"/>
      <c r="BP56" s="294"/>
      <c r="BQ56" s="294"/>
      <c r="BR56" s="294"/>
      <c r="BS56" s="294"/>
      <c r="BT56" s="294"/>
      <c r="BU56" s="294"/>
    </row>
    <row r="57" spans="1:73" ht="15.75" customHeight="1">
      <c r="A57" s="294"/>
      <c r="B57" s="294"/>
      <c r="C57" s="294"/>
      <c r="D57" s="294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4"/>
      <c r="BK57" s="294"/>
      <c r="BL57" s="294"/>
      <c r="BM57" s="294"/>
      <c r="BN57" s="294"/>
      <c r="BO57" s="294"/>
      <c r="BP57" s="294"/>
      <c r="BQ57" s="294"/>
      <c r="BR57" s="294"/>
      <c r="BS57" s="294"/>
      <c r="BT57" s="294"/>
      <c r="BU57" s="294"/>
    </row>
    <row r="58" spans="1:73" ht="15.75" customHeight="1">
      <c r="A58" s="294"/>
      <c r="B58" s="294"/>
      <c r="C58" s="294"/>
      <c r="D58" s="294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4"/>
      <c r="BK58" s="294"/>
      <c r="BL58" s="294"/>
      <c r="BM58" s="294"/>
      <c r="BN58" s="294"/>
      <c r="BO58" s="294"/>
      <c r="BP58" s="294"/>
      <c r="BQ58" s="294"/>
      <c r="BR58" s="294"/>
      <c r="BS58" s="294"/>
      <c r="BT58" s="294"/>
      <c r="BU58" s="294"/>
    </row>
    <row r="59" spans="1:73" ht="15.75" customHeight="1">
      <c r="A59" s="294"/>
      <c r="B59" s="294"/>
      <c r="C59" s="294"/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4"/>
      <c r="BK59" s="294"/>
      <c r="BL59" s="294"/>
      <c r="BM59" s="294"/>
      <c r="BN59" s="294"/>
      <c r="BO59" s="294"/>
      <c r="BP59" s="294"/>
      <c r="BQ59" s="294"/>
      <c r="BR59" s="294"/>
      <c r="BS59" s="294"/>
      <c r="BT59" s="294"/>
      <c r="BU59" s="294"/>
    </row>
    <row r="60" spans="1:73" ht="15.75" customHeight="1">
      <c r="A60" s="294"/>
      <c r="B60" s="294"/>
      <c r="C60" s="294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4"/>
      <c r="BK60" s="294"/>
      <c r="BL60" s="294"/>
      <c r="BM60" s="294"/>
      <c r="BN60" s="294"/>
      <c r="BO60" s="294"/>
      <c r="BP60" s="294"/>
      <c r="BQ60" s="294"/>
      <c r="BR60" s="294"/>
      <c r="BS60" s="294"/>
      <c r="BT60" s="294"/>
      <c r="BU60" s="294"/>
    </row>
    <row r="61" spans="1:73" ht="15.75" customHeight="1">
      <c r="A61" s="294"/>
      <c r="B61" s="294"/>
      <c r="C61" s="294"/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4"/>
      <c r="BK61" s="294"/>
      <c r="BL61" s="294"/>
      <c r="BM61" s="294"/>
      <c r="BN61" s="294"/>
      <c r="BO61" s="294"/>
      <c r="BP61" s="294"/>
      <c r="BQ61" s="294"/>
      <c r="BR61" s="294"/>
      <c r="BS61" s="294"/>
      <c r="BT61" s="294"/>
      <c r="BU61" s="294"/>
    </row>
    <row r="62" spans="1:73" ht="15.75" customHeight="1">
      <c r="A62" s="294"/>
      <c r="B62" s="294"/>
      <c r="C62" s="294"/>
      <c r="D62" s="294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4"/>
      <c r="BK62" s="294"/>
      <c r="BL62" s="294"/>
      <c r="BM62" s="294"/>
      <c r="BN62" s="294"/>
      <c r="BO62" s="294"/>
      <c r="BP62" s="294"/>
      <c r="BQ62" s="294"/>
      <c r="BR62" s="294"/>
      <c r="BS62" s="294"/>
      <c r="BT62" s="294"/>
      <c r="BU62" s="294"/>
    </row>
    <row r="63" spans="1:73" ht="15.75" customHeight="1">
      <c r="A63" s="294"/>
      <c r="B63" s="294"/>
      <c r="C63" s="294"/>
      <c r="D63" s="294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4"/>
      <c r="BK63" s="294"/>
      <c r="BL63" s="294"/>
      <c r="BM63" s="294"/>
      <c r="BN63" s="294"/>
      <c r="BO63" s="294"/>
      <c r="BP63" s="294"/>
      <c r="BQ63" s="294"/>
      <c r="BR63" s="294"/>
      <c r="BS63" s="294"/>
      <c r="BT63" s="294"/>
      <c r="BU63" s="294"/>
    </row>
    <row r="64" spans="1:73" ht="15.75" customHeight="1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4"/>
      <c r="BK64" s="294"/>
      <c r="BL64" s="294"/>
      <c r="BM64" s="294"/>
      <c r="BN64" s="294"/>
      <c r="BO64" s="294"/>
      <c r="BP64" s="294"/>
      <c r="BQ64" s="294"/>
      <c r="BR64" s="294"/>
      <c r="BS64" s="294"/>
      <c r="BT64" s="294"/>
      <c r="BU64" s="294"/>
    </row>
    <row r="65" spans="1:73" ht="15.75" customHeight="1">
      <c r="A65" s="294"/>
      <c r="B65" s="294"/>
      <c r="C65" s="294"/>
      <c r="D65" s="294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4"/>
      <c r="BK65" s="294"/>
      <c r="BL65" s="294"/>
      <c r="BM65" s="294"/>
      <c r="BN65" s="294"/>
      <c r="BO65" s="294"/>
      <c r="BP65" s="294"/>
      <c r="BQ65" s="294"/>
      <c r="BR65" s="294"/>
      <c r="BS65" s="294"/>
      <c r="BT65" s="294"/>
      <c r="BU65" s="294"/>
    </row>
    <row r="66" spans="1:73" ht="15.75" customHeight="1">
      <c r="A66" s="294"/>
      <c r="B66" s="294"/>
      <c r="C66" s="294"/>
      <c r="D66" s="294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4"/>
      <c r="BK66" s="294"/>
      <c r="BL66" s="294"/>
      <c r="BM66" s="294"/>
      <c r="BN66" s="294"/>
      <c r="BO66" s="294"/>
      <c r="BP66" s="294"/>
      <c r="BQ66" s="294"/>
      <c r="BR66" s="294"/>
      <c r="BS66" s="294"/>
      <c r="BT66" s="294"/>
      <c r="BU66" s="294"/>
    </row>
    <row r="67" spans="1:73" ht="15.75" customHeight="1">
      <c r="A67" s="294"/>
      <c r="B67" s="294"/>
      <c r="C67" s="294"/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4"/>
      <c r="BK67" s="294"/>
      <c r="BL67" s="294"/>
      <c r="BM67" s="294"/>
      <c r="BN67" s="294"/>
      <c r="BO67" s="294"/>
      <c r="BP67" s="294"/>
      <c r="BQ67" s="294"/>
      <c r="BR67" s="294"/>
      <c r="BS67" s="294"/>
      <c r="BT67" s="294"/>
      <c r="BU67" s="294"/>
    </row>
    <row r="68" spans="1:73" ht="15.75" customHeight="1">
      <c r="A68" s="294"/>
      <c r="B68" s="294"/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4"/>
      <c r="BQ68" s="294"/>
      <c r="BR68" s="294"/>
      <c r="BS68" s="294"/>
      <c r="BT68" s="294"/>
      <c r="BU68" s="294"/>
    </row>
    <row r="69" spans="1:73" ht="15.75" customHeight="1">
      <c r="A69" s="294"/>
      <c r="B69" s="294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4"/>
      <c r="BQ69" s="294"/>
      <c r="BR69" s="294"/>
      <c r="BS69" s="294"/>
      <c r="BT69" s="294"/>
      <c r="BU69" s="294"/>
    </row>
    <row r="70" spans="1:73" ht="15.75" customHeight="1">
      <c r="A70" s="294"/>
      <c r="B70" s="294"/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4"/>
      <c r="BQ70" s="294"/>
      <c r="BR70" s="294"/>
      <c r="BS70" s="294"/>
      <c r="BT70" s="294"/>
      <c r="BU70" s="294"/>
    </row>
    <row r="71" spans="1:73" ht="15.75" customHeight="1">
      <c r="A71" s="294"/>
      <c r="B71" s="294"/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4"/>
      <c r="BQ71" s="294"/>
      <c r="BR71" s="294"/>
      <c r="BS71" s="294"/>
      <c r="BT71" s="294"/>
      <c r="BU71" s="294"/>
    </row>
    <row r="72" spans="1:73" ht="15.75" customHeight="1">
      <c r="A72" s="294"/>
      <c r="B72" s="294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4"/>
      <c r="BK72" s="294"/>
      <c r="BL72" s="294"/>
      <c r="BM72" s="294"/>
      <c r="BN72" s="294"/>
      <c r="BO72" s="294"/>
      <c r="BP72" s="294"/>
      <c r="BQ72" s="294"/>
      <c r="BR72" s="294"/>
      <c r="BS72" s="294"/>
      <c r="BT72" s="294"/>
      <c r="BU72" s="294"/>
    </row>
    <row r="73" spans="1:73" ht="15.75" customHeight="1">
      <c r="A73" s="294"/>
      <c r="B73" s="294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4"/>
      <c r="BQ73" s="294"/>
      <c r="BR73" s="294"/>
      <c r="BS73" s="294"/>
      <c r="BT73" s="294"/>
      <c r="BU73" s="294"/>
    </row>
    <row r="74" spans="1:73" ht="15.75" customHeight="1">
      <c r="A74" s="294"/>
      <c r="B74" s="294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4"/>
      <c r="BS74" s="294"/>
      <c r="BT74" s="294"/>
      <c r="BU74" s="294"/>
    </row>
    <row r="75" spans="1:73" ht="15.75" customHeight="1">
      <c r="A75" s="294"/>
      <c r="B75" s="294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4"/>
      <c r="BQ75" s="294"/>
      <c r="BR75" s="294"/>
      <c r="BS75" s="294"/>
      <c r="BT75" s="294"/>
      <c r="BU75" s="294"/>
    </row>
    <row r="76" spans="1:73" ht="15.75" customHeight="1">
      <c r="A76" s="294"/>
      <c r="B76" s="294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4"/>
      <c r="BQ76" s="294"/>
      <c r="BR76" s="294"/>
      <c r="BS76" s="294"/>
      <c r="BT76" s="294"/>
      <c r="BU76" s="294"/>
    </row>
    <row r="77" spans="1:73" ht="15.75" customHeight="1">
      <c r="A77" s="294"/>
      <c r="B77" s="294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4"/>
      <c r="BQ77" s="294"/>
      <c r="BR77" s="294"/>
      <c r="BS77" s="294"/>
      <c r="BT77" s="294"/>
      <c r="BU77" s="294"/>
    </row>
    <row r="78" spans="1:73" ht="15.75" customHeight="1">
      <c r="A78" s="294"/>
      <c r="B78" s="294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4"/>
      <c r="BT78" s="294"/>
      <c r="BU78" s="294"/>
    </row>
    <row r="79" spans="1:73" ht="15.75" customHeight="1">
      <c r="A79" s="294"/>
      <c r="B79" s="294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4"/>
      <c r="BQ79" s="294"/>
      <c r="BR79" s="294"/>
      <c r="BS79" s="294"/>
      <c r="BT79" s="294"/>
      <c r="BU79" s="294"/>
    </row>
    <row r="80" spans="1:73" ht="15.75" customHeight="1">
      <c r="A80" s="294"/>
      <c r="B80" s="294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4"/>
      <c r="BQ80" s="294"/>
      <c r="BR80" s="294"/>
      <c r="BS80" s="294"/>
      <c r="BT80" s="294"/>
      <c r="BU80" s="294"/>
    </row>
    <row r="81" spans="1:73" ht="15.75" customHeight="1">
      <c r="A81" s="294"/>
      <c r="B81" s="294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4"/>
      <c r="BQ81" s="294"/>
      <c r="BR81" s="294"/>
      <c r="BS81" s="294"/>
      <c r="BT81" s="294"/>
      <c r="BU81" s="294"/>
    </row>
    <row r="82" spans="1:73" ht="15.75" customHeight="1">
      <c r="A82" s="294"/>
      <c r="B82" s="294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4"/>
      <c r="BQ82" s="294"/>
      <c r="BR82" s="294"/>
      <c r="BS82" s="294"/>
      <c r="BT82" s="294"/>
      <c r="BU82" s="294"/>
    </row>
    <row r="83" spans="1:73" ht="15.75" customHeight="1">
      <c r="A83" s="294"/>
      <c r="B83" s="294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4"/>
      <c r="BQ83" s="294"/>
      <c r="BR83" s="294"/>
      <c r="BS83" s="294"/>
      <c r="BT83" s="294"/>
      <c r="BU83" s="294"/>
    </row>
    <row r="84" spans="1:73" ht="15.75" customHeight="1">
      <c r="A84" s="294"/>
      <c r="B84" s="294"/>
      <c r="C84" s="294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4"/>
      <c r="BK84" s="294"/>
      <c r="BL84" s="294"/>
      <c r="BM84" s="294"/>
      <c r="BN84" s="294"/>
      <c r="BO84" s="294"/>
      <c r="BP84" s="294"/>
      <c r="BQ84" s="294"/>
      <c r="BR84" s="294"/>
      <c r="BS84" s="294"/>
      <c r="BT84" s="294"/>
      <c r="BU84" s="294"/>
    </row>
    <row r="85" spans="1:73" ht="15.75" customHeight="1">
      <c r="A85" s="294"/>
      <c r="B85" s="294"/>
      <c r="C85" s="294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4"/>
      <c r="BK85" s="294"/>
      <c r="BL85" s="294"/>
      <c r="BM85" s="294"/>
      <c r="BN85" s="294"/>
      <c r="BO85" s="294"/>
      <c r="BP85" s="294"/>
      <c r="BQ85" s="294"/>
      <c r="BR85" s="294"/>
      <c r="BS85" s="294"/>
      <c r="BT85" s="294"/>
      <c r="BU85" s="294"/>
    </row>
    <row r="86" spans="1:73" ht="15.75" customHeight="1">
      <c r="A86" s="294"/>
      <c r="B86" s="294"/>
      <c r="C86" s="294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  <c r="AI86" s="294"/>
      <c r="AJ86" s="294"/>
      <c r="AK86" s="294"/>
      <c r="AL86" s="294"/>
      <c r="AM86" s="294"/>
      <c r="AN86" s="294"/>
      <c r="AO86" s="294"/>
      <c r="AP86" s="294"/>
      <c r="AQ86" s="294"/>
      <c r="AR86" s="294"/>
      <c r="AS86" s="294"/>
      <c r="AT86" s="294"/>
      <c r="AU86" s="294"/>
      <c r="AV86" s="294"/>
      <c r="AW86" s="294"/>
      <c r="AX86" s="294"/>
      <c r="AY86" s="294"/>
      <c r="AZ86" s="294"/>
      <c r="BA86" s="294"/>
      <c r="BB86" s="294"/>
      <c r="BC86" s="294"/>
      <c r="BD86" s="294"/>
      <c r="BE86" s="294"/>
      <c r="BF86" s="294"/>
      <c r="BG86" s="294"/>
      <c r="BH86" s="294"/>
      <c r="BI86" s="294"/>
      <c r="BJ86" s="294"/>
      <c r="BK86" s="294"/>
      <c r="BL86" s="294"/>
      <c r="BM86" s="294"/>
      <c r="BN86" s="294"/>
      <c r="BO86" s="294"/>
      <c r="BP86" s="294"/>
      <c r="BQ86" s="294"/>
      <c r="BR86" s="294"/>
      <c r="BS86" s="294"/>
      <c r="BT86" s="294"/>
      <c r="BU86" s="294"/>
    </row>
    <row r="87" spans="1:73" ht="15.75" customHeight="1">
      <c r="A87" s="294"/>
      <c r="B87" s="294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294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  <c r="AI87" s="294"/>
      <c r="AJ87" s="294"/>
      <c r="AK87" s="294"/>
      <c r="AL87" s="294"/>
      <c r="AM87" s="294"/>
      <c r="AN87" s="294"/>
      <c r="AO87" s="294"/>
      <c r="AP87" s="294"/>
      <c r="AQ87" s="294"/>
      <c r="AR87" s="294"/>
      <c r="AS87" s="294"/>
      <c r="AT87" s="294"/>
      <c r="AU87" s="294"/>
      <c r="AV87" s="294"/>
      <c r="AW87" s="294"/>
      <c r="AX87" s="294"/>
      <c r="AY87" s="294"/>
      <c r="AZ87" s="294"/>
      <c r="BA87" s="294"/>
      <c r="BB87" s="294"/>
      <c r="BC87" s="294"/>
      <c r="BD87" s="294"/>
      <c r="BE87" s="294"/>
      <c r="BF87" s="294"/>
      <c r="BG87" s="294"/>
      <c r="BH87" s="294"/>
      <c r="BI87" s="294"/>
      <c r="BJ87" s="294"/>
      <c r="BK87" s="294"/>
      <c r="BL87" s="294"/>
      <c r="BM87" s="294"/>
      <c r="BN87" s="294"/>
      <c r="BO87" s="294"/>
      <c r="BP87" s="294"/>
      <c r="BQ87" s="294"/>
      <c r="BR87" s="294"/>
      <c r="BS87" s="294"/>
      <c r="BT87" s="294"/>
      <c r="BU87" s="294"/>
    </row>
    <row r="88" spans="1:73" ht="15.75" customHeight="1">
      <c r="A88" s="294"/>
      <c r="B88" s="294"/>
      <c r="C88" s="294"/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4"/>
      <c r="T88" s="294"/>
      <c r="U88" s="294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  <c r="AI88" s="294"/>
      <c r="AJ88" s="294"/>
      <c r="AK88" s="294"/>
      <c r="AL88" s="294"/>
      <c r="AM88" s="294"/>
      <c r="AN88" s="294"/>
      <c r="AO88" s="294"/>
      <c r="AP88" s="294"/>
      <c r="AQ88" s="294"/>
      <c r="AR88" s="294"/>
      <c r="AS88" s="294"/>
      <c r="AT88" s="294"/>
      <c r="AU88" s="294"/>
      <c r="AV88" s="294"/>
      <c r="AW88" s="294"/>
      <c r="AX88" s="294"/>
      <c r="AY88" s="294"/>
      <c r="AZ88" s="294"/>
      <c r="BA88" s="294"/>
      <c r="BB88" s="294"/>
      <c r="BC88" s="294"/>
      <c r="BD88" s="294"/>
      <c r="BE88" s="294"/>
      <c r="BF88" s="294"/>
      <c r="BG88" s="294"/>
      <c r="BH88" s="294"/>
      <c r="BI88" s="294"/>
      <c r="BJ88" s="294"/>
      <c r="BK88" s="294"/>
      <c r="BL88" s="294"/>
      <c r="BM88" s="294"/>
      <c r="BN88" s="294"/>
      <c r="BO88" s="294"/>
      <c r="BP88" s="294"/>
      <c r="BQ88" s="294"/>
      <c r="BR88" s="294"/>
      <c r="BS88" s="294"/>
      <c r="BT88" s="294"/>
      <c r="BU88" s="294"/>
    </row>
    <row r="89" spans="1:73" ht="15.75" customHeight="1">
      <c r="A89" s="294"/>
      <c r="B89" s="294"/>
      <c r="C89" s="294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4"/>
      <c r="T89" s="294"/>
      <c r="U89" s="294"/>
      <c r="V89" s="294"/>
      <c r="W89" s="294"/>
      <c r="X89" s="294"/>
      <c r="Y89" s="294"/>
      <c r="Z89" s="294"/>
      <c r="AA89" s="294"/>
      <c r="AB89" s="294"/>
      <c r="AC89" s="294"/>
      <c r="AD89" s="294"/>
      <c r="AE89" s="294"/>
      <c r="AF89" s="294"/>
      <c r="AG89" s="294"/>
      <c r="AH89" s="294"/>
      <c r="AI89" s="294"/>
      <c r="AJ89" s="294"/>
      <c r="AK89" s="294"/>
      <c r="AL89" s="294"/>
      <c r="AM89" s="294"/>
      <c r="AN89" s="294"/>
      <c r="AO89" s="294"/>
      <c r="AP89" s="294"/>
      <c r="AQ89" s="294"/>
      <c r="AR89" s="294"/>
      <c r="AS89" s="294"/>
      <c r="AT89" s="294"/>
      <c r="AU89" s="294"/>
      <c r="AV89" s="294"/>
      <c r="AW89" s="294"/>
      <c r="AX89" s="294"/>
      <c r="AY89" s="294"/>
      <c r="AZ89" s="294"/>
      <c r="BA89" s="294"/>
      <c r="BB89" s="294"/>
      <c r="BC89" s="294"/>
      <c r="BD89" s="294"/>
      <c r="BE89" s="294"/>
      <c r="BF89" s="294"/>
      <c r="BG89" s="294"/>
      <c r="BH89" s="294"/>
      <c r="BI89" s="294"/>
      <c r="BJ89" s="294"/>
      <c r="BK89" s="294"/>
      <c r="BL89" s="294"/>
      <c r="BM89" s="294"/>
      <c r="BN89" s="294"/>
      <c r="BO89" s="294"/>
      <c r="BP89" s="294"/>
      <c r="BQ89" s="294"/>
      <c r="BR89" s="294"/>
      <c r="BS89" s="294"/>
      <c r="BT89" s="294"/>
      <c r="BU89" s="294"/>
    </row>
    <row r="90" spans="1:73" ht="15.75" customHeight="1">
      <c r="A90" s="294"/>
      <c r="B90" s="294"/>
      <c r="C90" s="294"/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4"/>
      <c r="T90" s="294"/>
      <c r="U90" s="294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  <c r="AI90" s="294"/>
      <c r="AJ90" s="294"/>
      <c r="AK90" s="294"/>
      <c r="AL90" s="294"/>
      <c r="AM90" s="294"/>
      <c r="AN90" s="294"/>
      <c r="AO90" s="294"/>
      <c r="AP90" s="294"/>
      <c r="AQ90" s="294"/>
      <c r="AR90" s="294"/>
      <c r="AS90" s="294"/>
      <c r="AT90" s="294"/>
      <c r="AU90" s="294"/>
      <c r="AV90" s="294"/>
      <c r="AW90" s="294"/>
      <c r="AX90" s="294"/>
      <c r="AY90" s="294"/>
      <c r="AZ90" s="294"/>
      <c r="BA90" s="294"/>
      <c r="BB90" s="294"/>
      <c r="BC90" s="294"/>
      <c r="BD90" s="294"/>
      <c r="BE90" s="294"/>
      <c r="BF90" s="294"/>
      <c r="BG90" s="294"/>
      <c r="BH90" s="294"/>
      <c r="BI90" s="294"/>
      <c r="BJ90" s="294"/>
      <c r="BK90" s="294"/>
      <c r="BL90" s="294"/>
      <c r="BM90" s="294"/>
      <c r="BN90" s="294"/>
      <c r="BO90" s="294"/>
      <c r="BP90" s="294"/>
      <c r="BQ90" s="294"/>
      <c r="BR90" s="294"/>
      <c r="BS90" s="294"/>
      <c r="BT90" s="294"/>
      <c r="BU90" s="294"/>
    </row>
    <row r="91" spans="1:73" ht="15.75" customHeight="1">
      <c r="A91" s="294"/>
      <c r="B91" s="294"/>
      <c r="C91" s="294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I91" s="294"/>
      <c r="AJ91" s="294"/>
      <c r="AK91" s="294"/>
      <c r="AL91" s="294"/>
      <c r="AM91" s="294"/>
      <c r="AN91" s="294"/>
      <c r="AO91" s="294"/>
      <c r="AP91" s="294"/>
      <c r="AQ91" s="294"/>
      <c r="AR91" s="294"/>
      <c r="AS91" s="294"/>
      <c r="AT91" s="294"/>
      <c r="AU91" s="294"/>
      <c r="AV91" s="294"/>
      <c r="AW91" s="294"/>
      <c r="AX91" s="294"/>
      <c r="AY91" s="294"/>
      <c r="AZ91" s="294"/>
      <c r="BA91" s="294"/>
      <c r="BB91" s="294"/>
      <c r="BC91" s="294"/>
      <c r="BD91" s="294"/>
      <c r="BE91" s="294"/>
      <c r="BF91" s="294"/>
      <c r="BG91" s="294"/>
      <c r="BH91" s="294"/>
      <c r="BI91" s="294"/>
      <c r="BJ91" s="294"/>
      <c r="BK91" s="294"/>
      <c r="BL91" s="294"/>
      <c r="BM91" s="294"/>
      <c r="BN91" s="294"/>
      <c r="BO91" s="294"/>
      <c r="BP91" s="294"/>
      <c r="BQ91" s="294"/>
      <c r="BR91" s="294"/>
      <c r="BS91" s="294"/>
      <c r="BT91" s="294"/>
      <c r="BU91" s="294"/>
    </row>
    <row r="92" spans="1:73" ht="15.75" customHeight="1">
      <c r="A92" s="294"/>
      <c r="B92" s="294"/>
      <c r="C92" s="294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4"/>
      <c r="T92" s="294"/>
      <c r="U92" s="294"/>
      <c r="V92" s="294"/>
      <c r="W92" s="294"/>
      <c r="X92" s="294"/>
      <c r="Y92" s="294"/>
      <c r="Z92" s="294"/>
      <c r="AA92" s="294"/>
      <c r="AB92" s="294"/>
      <c r="AC92" s="294"/>
      <c r="AD92" s="294"/>
      <c r="AE92" s="294"/>
      <c r="AF92" s="294"/>
      <c r="AG92" s="294"/>
      <c r="AH92" s="294"/>
      <c r="AI92" s="294"/>
      <c r="AJ92" s="294"/>
      <c r="AK92" s="294"/>
      <c r="AL92" s="294"/>
      <c r="AM92" s="294"/>
      <c r="AN92" s="294"/>
      <c r="AO92" s="294"/>
      <c r="AP92" s="294"/>
      <c r="AQ92" s="294"/>
      <c r="AR92" s="294"/>
      <c r="AS92" s="294"/>
      <c r="AT92" s="294"/>
      <c r="AU92" s="294"/>
      <c r="AV92" s="294"/>
      <c r="AW92" s="294"/>
      <c r="AX92" s="294"/>
      <c r="AY92" s="294"/>
      <c r="AZ92" s="294"/>
      <c r="BA92" s="294"/>
      <c r="BB92" s="294"/>
      <c r="BC92" s="294"/>
      <c r="BD92" s="294"/>
      <c r="BE92" s="294"/>
      <c r="BF92" s="294"/>
      <c r="BG92" s="294"/>
      <c r="BH92" s="294"/>
      <c r="BI92" s="294"/>
      <c r="BJ92" s="294"/>
      <c r="BK92" s="294"/>
      <c r="BL92" s="294"/>
      <c r="BM92" s="294"/>
      <c r="BN92" s="294"/>
      <c r="BO92" s="294"/>
      <c r="BP92" s="294"/>
      <c r="BQ92" s="294"/>
      <c r="BR92" s="294"/>
      <c r="BS92" s="294"/>
      <c r="BT92" s="294"/>
      <c r="BU92" s="294"/>
    </row>
    <row r="93" spans="1:73" ht="15.75" customHeight="1">
      <c r="A93" s="294"/>
      <c r="B93" s="294"/>
      <c r="C93" s="294"/>
      <c r="D93" s="294"/>
      <c r="E93" s="294"/>
      <c r="F93" s="294"/>
      <c r="G93" s="294"/>
      <c r="H93" s="294"/>
      <c r="I93" s="294"/>
      <c r="J93" s="294"/>
      <c r="K93" s="294"/>
      <c r="L93" s="294"/>
      <c r="M93" s="294"/>
      <c r="N93" s="294"/>
      <c r="O93" s="294"/>
      <c r="P93" s="294"/>
      <c r="Q93" s="294"/>
      <c r="R93" s="294"/>
      <c r="S93" s="294"/>
      <c r="T93" s="294"/>
      <c r="U93" s="294"/>
      <c r="V93" s="294"/>
      <c r="W93" s="294"/>
      <c r="X93" s="294"/>
      <c r="Y93" s="294"/>
      <c r="Z93" s="294"/>
      <c r="AA93" s="294"/>
      <c r="AB93" s="294"/>
      <c r="AC93" s="294"/>
      <c r="AD93" s="294"/>
      <c r="AE93" s="294"/>
      <c r="AF93" s="294"/>
      <c r="AG93" s="294"/>
      <c r="AH93" s="294"/>
      <c r="AI93" s="294"/>
      <c r="AJ93" s="294"/>
      <c r="AK93" s="294"/>
      <c r="AL93" s="294"/>
      <c r="AM93" s="294"/>
      <c r="AN93" s="294"/>
      <c r="AO93" s="294"/>
      <c r="AP93" s="294"/>
      <c r="AQ93" s="294"/>
      <c r="AR93" s="294"/>
      <c r="AS93" s="294"/>
      <c r="AT93" s="294"/>
      <c r="AU93" s="294"/>
      <c r="AV93" s="294"/>
      <c r="AW93" s="294"/>
      <c r="AX93" s="294"/>
      <c r="AY93" s="294"/>
      <c r="AZ93" s="294"/>
      <c r="BA93" s="294"/>
      <c r="BB93" s="294"/>
      <c r="BC93" s="294"/>
      <c r="BD93" s="294"/>
      <c r="BE93" s="294"/>
      <c r="BF93" s="294"/>
      <c r="BG93" s="294"/>
      <c r="BH93" s="294"/>
      <c r="BI93" s="294"/>
      <c r="BJ93" s="294"/>
      <c r="BK93" s="294"/>
      <c r="BL93" s="294"/>
      <c r="BM93" s="294"/>
      <c r="BN93" s="294"/>
      <c r="BO93" s="294"/>
      <c r="BP93" s="294"/>
      <c r="BQ93" s="294"/>
      <c r="BR93" s="294"/>
      <c r="BS93" s="294"/>
      <c r="BT93" s="294"/>
      <c r="BU93" s="294"/>
    </row>
    <row r="94" spans="1:73" ht="15.75" customHeight="1">
      <c r="A94" s="294"/>
      <c r="B94" s="294"/>
      <c r="C94" s="294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4"/>
      <c r="AJ94" s="294"/>
      <c r="AK94" s="294"/>
      <c r="AL94" s="294"/>
      <c r="AM94" s="294"/>
      <c r="AN94" s="294"/>
      <c r="AO94" s="294"/>
      <c r="AP94" s="294"/>
      <c r="AQ94" s="294"/>
      <c r="AR94" s="294"/>
      <c r="AS94" s="294"/>
      <c r="AT94" s="294"/>
      <c r="AU94" s="294"/>
      <c r="AV94" s="294"/>
      <c r="AW94" s="294"/>
      <c r="AX94" s="294"/>
      <c r="AY94" s="294"/>
      <c r="AZ94" s="294"/>
      <c r="BA94" s="294"/>
      <c r="BB94" s="294"/>
      <c r="BC94" s="294"/>
      <c r="BD94" s="294"/>
      <c r="BE94" s="294"/>
      <c r="BF94" s="294"/>
      <c r="BG94" s="294"/>
      <c r="BH94" s="294"/>
      <c r="BI94" s="294"/>
      <c r="BJ94" s="294"/>
      <c r="BK94" s="294"/>
      <c r="BL94" s="294"/>
      <c r="BM94" s="294"/>
      <c r="BN94" s="294"/>
      <c r="BO94" s="294"/>
      <c r="BP94" s="294"/>
      <c r="BQ94" s="294"/>
      <c r="BR94" s="294"/>
      <c r="BS94" s="294"/>
      <c r="BT94" s="294"/>
      <c r="BU94" s="294"/>
    </row>
    <row r="95" spans="1:73" ht="15.75" customHeight="1">
      <c r="A95" s="294"/>
      <c r="B95" s="294"/>
      <c r="C95" s="294"/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4"/>
      <c r="X95" s="294"/>
      <c r="Y95" s="294"/>
      <c r="Z95" s="294"/>
      <c r="AA95" s="294"/>
      <c r="AB95" s="294"/>
      <c r="AC95" s="294"/>
      <c r="AD95" s="294"/>
      <c r="AE95" s="294"/>
      <c r="AF95" s="294"/>
      <c r="AG95" s="294"/>
      <c r="AH95" s="294"/>
      <c r="AI95" s="294"/>
      <c r="AJ95" s="294"/>
      <c r="AK95" s="294"/>
      <c r="AL95" s="294"/>
      <c r="AM95" s="294"/>
      <c r="AN95" s="294"/>
      <c r="AO95" s="294"/>
      <c r="AP95" s="294"/>
      <c r="AQ95" s="294"/>
      <c r="AR95" s="294"/>
      <c r="AS95" s="294"/>
      <c r="AT95" s="294"/>
      <c r="AU95" s="294"/>
      <c r="AV95" s="294"/>
      <c r="AW95" s="294"/>
      <c r="AX95" s="294"/>
      <c r="AY95" s="294"/>
      <c r="AZ95" s="294"/>
      <c r="BA95" s="294"/>
      <c r="BB95" s="294"/>
      <c r="BC95" s="294"/>
      <c r="BD95" s="294"/>
      <c r="BE95" s="294"/>
      <c r="BF95" s="294"/>
      <c r="BG95" s="294"/>
      <c r="BH95" s="294"/>
      <c r="BI95" s="294"/>
      <c r="BJ95" s="294"/>
      <c r="BK95" s="294"/>
      <c r="BL95" s="294"/>
      <c r="BM95" s="294"/>
      <c r="BN95" s="294"/>
      <c r="BO95" s="294"/>
      <c r="BP95" s="294"/>
      <c r="BQ95" s="294"/>
      <c r="BR95" s="294"/>
      <c r="BS95" s="294"/>
      <c r="BT95" s="294"/>
      <c r="BU95" s="294"/>
    </row>
    <row r="96" spans="1:73" ht="15.75" customHeight="1">
      <c r="A96" s="294"/>
      <c r="B96" s="294"/>
      <c r="C96" s="294"/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4"/>
      <c r="AA96" s="294"/>
      <c r="AB96" s="294"/>
      <c r="AC96" s="294"/>
      <c r="AD96" s="294"/>
      <c r="AE96" s="294"/>
      <c r="AF96" s="294"/>
      <c r="AG96" s="294"/>
      <c r="AH96" s="294"/>
      <c r="AI96" s="294"/>
      <c r="AJ96" s="294"/>
      <c r="AK96" s="294"/>
      <c r="AL96" s="294"/>
      <c r="AM96" s="294"/>
      <c r="AN96" s="294"/>
      <c r="AO96" s="294"/>
      <c r="AP96" s="294"/>
      <c r="AQ96" s="294"/>
      <c r="AR96" s="294"/>
      <c r="AS96" s="294"/>
      <c r="AT96" s="294"/>
      <c r="AU96" s="294"/>
      <c r="AV96" s="294"/>
      <c r="AW96" s="294"/>
      <c r="AX96" s="294"/>
      <c r="AY96" s="294"/>
      <c r="AZ96" s="294"/>
      <c r="BA96" s="294"/>
      <c r="BB96" s="294"/>
      <c r="BC96" s="294"/>
      <c r="BD96" s="294"/>
      <c r="BE96" s="294"/>
      <c r="BF96" s="294"/>
      <c r="BG96" s="294"/>
      <c r="BH96" s="294"/>
      <c r="BI96" s="294"/>
      <c r="BJ96" s="294"/>
      <c r="BK96" s="294"/>
      <c r="BL96" s="294"/>
      <c r="BM96" s="294"/>
      <c r="BN96" s="294"/>
      <c r="BO96" s="294"/>
      <c r="BP96" s="294"/>
      <c r="BQ96" s="294"/>
      <c r="BR96" s="294"/>
      <c r="BS96" s="294"/>
      <c r="BT96" s="294"/>
      <c r="BU96" s="294"/>
    </row>
    <row r="97" spans="1:73" ht="15.75" customHeight="1">
      <c r="A97" s="294"/>
      <c r="B97" s="294"/>
      <c r="C97" s="294"/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4"/>
      <c r="T97" s="294"/>
      <c r="U97" s="294"/>
      <c r="V97" s="294"/>
      <c r="W97" s="294"/>
      <c r="X97" s="294"/>
      <c r="Y97" s="294"/>
      <c r="Z97" s="294"/>
      <c r="AA97" s="294"/>
      <c r="AB97" s="294"/>
      <c r="AC97" s="294"/>
      <c r="AD97" s="294"/>
      <c r="AE97" s="294"/>
      <c r="AF97" s="294"/>
      <c r="AG97" s="294"/>
      <c r="AH97" s="294"/>
      <c r="AI97" s="294"/>
      <c r="AJ97" s="294"/>
      <c r="AK97" s="294"/>
      <c r="AL97" s="294"/>
      <c r="AM97" s="294"/>
      <c r="AN97" s="294"/>
      <c r="AO97" s="294"/>
      <c r="AP97" s="294"/>
      <c r="AQ97" s="294"/>
      <c r="AR97" s="294"/>
      <c r="AS97" s="294"/>
      <c r="AT97" s="294"/>
      <c r="AU97" s="294"/>
      <c r="AV97" s="294"/>
      <c r="AW97" s="294"/>
      <c r="AX97" s="294"/>
      <c r="AY97" s="294"/>
      <c r="AZ97" s="294"/>
      <c r="BA97" s="294"/>
      <c r="BB97" s="294"/>
      <c r="BC97" s="294"/>
      <c r="BD97" s="294"/>
      <c r="BE97" s="294"/>
      <c r="BF97" s="294"/>
      <c r="BG97" s="294"/>
      <c r="BH97" s="294"/>
      <c r="BI97" s="294"/>
      <c r="BJ97" s="294"/>
      <c r="BK97" s="294"/>
      <c r="BL97" s="294"/>
      <c r="BM97" s="294"/>
      <c r="BN97" s="294"/>
      <c r="BO97" s="294"/>
      <c r="BP97" s="294"/>
      <c r="BQ97" s="294"/>
      <c r="BR97" s="294"/>
      <c r="BS97" s="294"/>
      <c r="BT97" s="294"/>
      <c r="BU97" s="294"/>
    </row>
    <row r="98" spans="1:73" ht="15.75" customHeight="1">
      <c r="A98" s="294"/>
      <c r="B98" s="294"/>
      <c r="C98" s="294"/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4"/>
      <c r="Y98" s="294"/>
      <c r="Z98" s="294"/>
      <c r="AA98" s="294"/>
      <c r="AB98" s="294"/>
      <c r="AC98" s="294"/>
      <c r="AD98" s="294"/>
      <c r="AE98" s="294"/>
      <c r="AF98" s="294"/>
      <c r="AG98" s="294"/>
      <c r="AH98" s="294"/>
      <c r="AI98" s="294"/>
      <c r="AJ98" s="294"/>
      <c r="AK98" s="294"/>
      <c r="AL98" s="294"/>
      <c r="AM98" s="294"/>
      <c r="AN98" s="294"/>
      <c r="AO98" s="294"/>
      <c r="AP98" s="294"/>
      <c r="AQ98" s="294"/>
      <c r="AR98" s="294"/>
      <c r="AS98" s="294"/>
      <c r="AT98" s="294"/>
      <c r="AU98" s="294"/>
      <c r="AV98" s="294"/>
      <c r="AW98" s="294"/>
      <c r="AX98" s="294"/>
      <c r="AY98" s="294"/>
      <c r="AZ98" s="294"/>
      <c r="BA98" s="294"/>
      <c r="BB98" s="294"/>
      <c r="BC98" s="294"/>
      <c r="BD98" s="294"/>
      <c r="BE98" s="294"/>
      <c r="BF98" s="294"/>
      <c r="BG98" s="294"/>
      <c r="BH98" s="294"/>
      <c r="BI98" s="294"/>
      <c r="BJ98" s="294"/>
      <c r="BK98" s="294"/>
      <c r="BL98" s="294"/>
      <c r="BM98" s="294"/>
      <c r="BN98" s="294"/>
      <c r="BO98" s="294"/>
      <c r="BP98" s="294"/>
      <c r="BQ98" s="294"/>
      <c r="BR98" s="294"/>
      <c r="BS98" s="294"/>
      <c r="BT98" s="294"/>
      <c r="BU98" s="294"/>
    </row>
    <row r="99" spans="1:73" ht="15.75" customHeight="1">
      <c r="A99" s="294"/>
      <c r="B99" s="294"/>
      <c r="C99" s="294"/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294"/>
      <c r="O99" s="294"/>
      <c r="P99" s="294"/>
      <c r="Q99" s="294"/>
      <c r="R99" s="294"/>
      <c r="S99" s="294"/>
      <c r="T99" s="294"/>
      <c r="U99" s="294"/>
      <c r="V99" s="294"/>
      <c r="W99" s="294"/>
      <c r="X99" s="294"/>
      <c r="Y99" s="294"/>
      <c r="Z99" s="294"/>
      <c r="AA99" s="294"/>
      <c r="AB99" s="294"/>
      <c r="AC99" s="294"/>
      <c r="AD99" s="294"/>
      <c r="AE99" s="294"/>
      <c r="AF99" s="294"/>
      <c r="AG99" s="294"/>
      <c r="AH99" s="294"/>
      <c r="AI99" s="294"/>
      <c r="AJ99" s="294"/>
      <c r="AK99" s="294"/>
      <c r="AL99" s="294"/>
      <c r="AM99" s="294"/>
      <c r="AN99" s="294"/>
      <c r="AO99" s="294"/>
      <c r="AP99" s="294"/>
      <c r="AQ99" s="294"/>
      <c r="AR99" s="294"/>
      <c r="AS99" s="294"/>
      <c r="AT99" s="294"/>
      <c r="AU99" s="294"/>
      <c r="AV99" s="294"/>
      <c r="AW99" s="294"/>
      <c r="AX99" s="294"/>
      <c r="AY99" s="294"/>
      <c r="AZ99" s="294"/>
      <c r="BA99" s="294"/>
      <c r="BB99" s="294"/>
      <c r="BC99" s="294"/>
      <c r="BD99" s="294"/>
      <c r="BE99" s="294"/>
      <c r="BF99" s="294"/>
      <c r="BG99" s="294"/>
      <c r="BH99" s="294"/>
      <c r="BI99" s="294"/>
      <c r="BJ99" s="294"/>
      <c r="BK99" s="294"/>
      <c r="BL99" s="294"/>
      <c r="BM99" s="294"/>
      <c r="BN99" s="294"/>
      <c r="BO99" s="294"/>
      <c r="BP99" s="294"/>
      <c r="BQ99" s="294"/>
      <c r="BR99" s="294"/>
      <c r="BS99" s="294"/>
      <c r="BT99" s="294"/>
      <c r="BU99" s="294"/>
    </row>
    <row r="100" spans="1:73" ht="15.75" customHeight="1">
      <c r="A100" s="294"/>
      <c r="B100" s="294"/>
      <c r="C100" s="294"/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4"/>
      <c r="AF100" s="294"/>
      <c r="AG100" s="294"/>
      <c r="AH100" s="294"/>
      <c r="AI100" s="294"/>
      <c r="AJ100" s="294"/>
      <c r="AK100" s="294"/>
      <c r="AL100" s="294"/>
      <c r="AM100" s="294"/>
      <c r="AN100" s="294"/>
      <c r="AO100" s="294"/>
      <c r="AP100" s="294"/>
      <c r="AQ100" s="294"/>
      <c r="AR100" s="294"/>
      <c r="AS100" s="294"/>
      <c r="AT100" s="294"/>
      <c r="AU100" s="294"/>
      <c r="AV100" s="294"/>
      <c r="AW100" s="294"/>
      <c r="AX100" s="294"/>
      <c r="AY100" s="294"/>
      <c r="AZ100" s="294"/>
      <c r="BA100" s="294"/>
      <c r="BB100" s="294"/>
      <c r="BC100" s="294"/>
      <c r="BD100" s="294"/>
      <c r="BE100" s="294"/>
      <c r="BF100" s="294"/>
      <c r="BG100" s="294"/>
      <c r="BH100" s="294"/>
      <c r="BI100" s="294"/>
      <c r="BJ100" s="294"/>
      <c r="BK100" s="294"/>
      <c r="BL100" s="294"/>
      <c r="BM100" s="294"/>
      <c r="BN100" s="294"/>
      <c r="BO100" s="294"/>
      <c r="BP100" s="294"/>
      <c r="BQ100" s="294"/>
      <c r="BR100" s="294"/>
      <c r="BS100" s="294"/>
      <c r="BT100" s="294"/>
      <c r="BU100" s="294"/>
    </row>
  </sheetData>
  <mergeCells count="96">
    <mergeCell ref="T35:V35"/>
    <mergeCell ref="W35:Y35"/>
    <mergeCell ref="A35:B35"/>
    <mergeCell ref="C35:F35"/>
    <mergeCell ref="G35:I35"/>
    <mergeCell ref="J35:M35"/>
    <mergeCell ref="N35:P35"/>
    <mergeCell ref="Q35:S35"/>
    <mergeCell ref="AX33:BA34"/>
    <mergeCell ref="A34:B34"/>
    <mergeCell ref="C34:F34"/>
    <mergeCell ref="G34:I34"/>
    <mergeCell ref="J34:M34"/>
    <mergeCell ref="N34:P34"/>
    <mergeCell ref="Q34:S34"/>
    <mergeCell ref="T34:V34"/>
    <mergeCell ref="W34:Y34"/>
    <mergeCell ref="W33:Y33"/>
    <mergeCell ref="AA33:AG34"/>
    <mergeCell ref="AH33:AJ34"/>
    <mergeCell ref="AK33:AM34"/>
    <mergeCell ref="AO33:AR34"/>
    <mergeCell ref="AS33:AW34"/>
    <mergeCell ref="AO32:AR32"/>
    <mergeCell ref="AS32:AW32"/>
    <mergeCell ref="AX32:BA32"/>
    <mergeCell ref="A33:B33"/>
    <mergeCell ref="C33:F33"/>
    <mergeCell ref="G33:I33"/>
    <mergeCell ref="J33:M33"/>
    <mergeCell ref="N33:P33"/>
    <mergeCell ref="Q33:S33"/>
    <mergeCell ref="T33:V33"/>
    <mergeCell ref="Q32:S32"/>
    <mergeCell ref="T32:V32"/>
    <mergeCell ref="W32:Y32"/>
    <mergeCell ref="AA32:AG32"/>
    <mergeCell ref="AH32:AJ32"/>
    <mergeCell ref="AK32:AM32"/>
    <mergeCell ref="A32:B32"/>
    <mergeCell ref="C32:F32"/>
    <mergeCell ref="G32:I32"/>
    <mergeCell ref="J32:M32"/>
    <mergeCell ref="N32:P32"/>
    <mergeCell ref="AJ17:AN17"/>
    <mergeCell ref="AO17:AR17"/>
    <mergeCell ref="AS17:AW17"/>
    <mergeCell ref="T29:V31"/>
    <mergeCell ref="W29:Y31"/>
    <mergeCell ref="AA29:AG30"/>
    <mergeCell ref="AH29:AJ30"/>
    <mergeCell ref="AK29:AM30"/>
    <mergeCell ref="AS29:AW31"/>
    <mergeCell ref="AA31:AG31"/>
    <mergeCell ref="AH31:AJ31"/>
    <mergeCell ref="AK31:AM31"/>
    <mergeCell ref="AO29:AR31"/>
    <mergeCell ref="A25:AU25"/>
    <mergeCell ref="AA27:AM27"/>
    <mergeCell ref="AO27:BA27"/>
    <mergeCell ref="A29:B31"/>
    <mergeCell ref="C29:F31"/>
    <mergeCell ref="G29:I31"/>
    <mergeCell ref="J29:M31"/>
    <mergeCell ref="N29:P31"/>
    <mergeCell ref="Q29:S31"/>
    <mergeCell ref="AX29:BA31"/>
    <mergeCell ref="S17:W17"/>
    <mergeCell ref="P8:AL8"/>
    <mergeCell ref="AN8:BA10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AX17:BA17"/>
    <mergeCell ref="X17:AA17"/>
    <mergeCell ref="AB17:AE17"/>
    <mergeCell ref="AF17:AI17"/>
    <mergeCell ref="P5:AM5"/>
    <mergeCell ref="A6:O6"/>
    <mergeCell ref="AO6:BA6"/>
    <mergeCell ref="A7:O7"/>
    <mergeCell ref="P7:AL7"/>
    <mergeCell ref="AN7:BA7"/>
    <mergeCell ref="AN3:BA4"/>
    <mergeCell ref="A4:O4"/>
    <mergeCell ref="A1:O1"/>
    <mergeCell ref="P1:AM1"/>
    <mergeCell ref="A2:O2"/>
    <mergeCell ref="A3:O3"/>
    <mergeCell ref="P3:AM3"/>
  </mergeCells>
  <pageMargins left="0.19652800000000001" right="0.19652800000000001" top="0" bottom="0" header="0" footer="0"/>
  <pageSetup orientation="landscape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00"/>
  <sheetViews>
    <sheetView workbookViewId="0"/>
  </sheetViews>
  <sheetFormatPr defaultColWidth="14.42578125" defaultRowHeight="15" customHeight="1"/>
  <cols>
    <col min="1" max="1" width="11.28515625" customWidth="1"/>
    <col min="2" max="2" width="46.5703125" customWidth="1"/>
    <col min="3" max="3" width="6.7109375" customWidth="1"/>
    <col min="4" max="4" width="12" customWidth="1"/>
    <col min="5" max="5" width="7.28515625" customWidth="1"/>
    <col min="6" max="6" width="6.42578125" customWidth="1"/>
    <col min="7" max="7" width="7.42578125" customWidth="1"/>
    <col min="8" max="8" width="9.85546875" customWidth="1"/>
    <col min="9" max="9" width="8.7109375" customWidth="1"/>
    <col min="10" max="10" width="8" customWidth="1"/>
    <col min="11" max="11" width="5.85546875" customWidth="1"/>
    <col min="12" max="12" width="7.85546875" customWidth="1"/>
    <col min="13" max="13" width="8.85546875" customWidth="1"/>
    <col min="14" max="15" width="3.85546875" customWidth="1"/>
    <col min="16" max="16" width="4.5703125" customWidth="1"/>
    <col min="17" max="17" width="8.5703125" customWidth="1"/>
    <col min="18" max="21" width="8.7109375" hidden="1" customWidth="1"/>
    <col min="22" max="41" width="9.140625" customWidth="1"/>
  </cols>
  <sheetData>
    <row r="1" spans="1:41" ht="18.75" customHeight="1">
      <c r="A1" s="507" t="s">
        <v>45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 ht="15.75" customHeight="1">
      <c r="A2" s="509" t="s">
        <v>46</v>
      </c>
      <c r="B2" s="512" t="s">
        <v>47</v>
      </c>
      <c r="C2" s="513" t="s">
        <v>48</v>
      </c>
      <c r="D2" s="514"/>
      <c r="E2" s="514"/>
      <c r="F2" s="515"/>
      <c r="G2" s="551" t="s">
        <v>49</v>
      </c>
      <c r="H2" s="513" t="s">
        <v>50</v>
      </c>
      <c r="I2" s="514"/>
      <c r="J2" s="514"/>
      <c r="K2" s="514"/>
      <c r="L2" s="514"/>
      <c r="M2" s="515"/>
      <c r="N2" s="516" t="s">
        <v>51</v>
      </c>
      <c r="O2" s="517"/>
      <c r="P2" s="517"/>
      <c r="Q2" s="517"/>
      <c r="AI2" s="14"/>
      <c r="AJ2" s="14"/>
      <c r="AK2" s="14"/>
      <c r="AL2" s="14"/>
      <c r="AM2" s="14"/>
      <c r="AN2" s="14"/>
      <c r="AO2" s="14"/>
    </row>
    <row r="3" spans="1:41" ht="16.5" customHeight="1">
      <c r="A3" s="510"/>
      <c r="B3" s="510"/>
      <c r="C3" s="522" t="s">
        <v>52</v>
      </c>
      <c r="D3" s="525" t="s">
        <v>53</v>
      </c>
      <c r="E3" s="520" t="s">
        <v>54</v>
      </c>
      <c r="F3" s="521"/>
      <c r="G3" s="510"/>
      <c r="H3" s="522" t="s">
        <v>55</v>
      </c>
      <c r="I3" s="552" t="s">
        <v>56</v>
      </c>
      <c r="J3" s="536"/>
      <c r="K3" s="536"/>
      <c r="L3" s="537"/>
      <c r="M3" s="544" t="s">
        <v>57</v>
      </c>
      <c r="N3" s="518"/>
      <c r="O3" s="519"/>
      <c r="P3" s="519"/>
      <c r="Q3" s="519"/>
      <c r="AI3" s="14"/>
      <c r="AJ3" s="14"/>
      <c r="AK3" s="14"/>
      <c r="AL3" s="14"/>
      <c r="AM3" s="14"/>
      <c r="AN3" s="14"/>
      <c r="AO3" s="14"/>
    </row>
    <row r="4" spans="1:41" ht="16.5" customHeight="1">
      <c r="A4" s="510"/>
      <c r="B4" s="510"/>
      <c r="C4" s="523"/>
      <c r="D4" s="526"/>
      <c r="E4" s="525" t="s">
        <v>58</v>
      </c>
      <c r="F4" s="544" t="s">
        <v>59</v>
      </c>
      <c r="G4" s="510"/>
      <c r="H4" s="523"/>
      <c r="I4" s="525" t="s">
        <v>38</v>
      </c>
      <c r="J4" s="525" t="s">
        <v>60</v>
      </c>
      <c r="K4" s="525" t="s">
        <v>61</v>
      </c>
      <c r="L4" s="525" t="s">
        <v>62</v>
      </c>
      <c r="M4" s="545"/>
      <c r="N4" s="547" t="s">
        <v>63</v>
      </c>
      <c r="O4" s="517"/>
      <c r="P4" s="548"/>
      <c r="Q4" s="15" t="s">
        <v>64</v>
      </c>
      <c r="AL4" s="14"/>
      <c r="AM4" s="14"/>
      <c r="AN4" s="14"/>
      <c r="AO4" s="14"/>
    </row>
    <row r="5" spans="1:41" ht="15.75" customHeight="1">
      <c r="A5" s="510"/>
      <c r="B5" s="510"/>
      <c r="C5" s="523"/>
      <c r="D5" s="526"/>
      <c r="E5" s="526"/>
      <c r="F5" s="545"/>
      <c r="G5" s="510"/>
      <c r="H5" s="523"/>
      <c r="I5" s="526"/>
      <c r="J5" s="526"/>
      <c r="K5" s="526"/>
      <c r="L5" s="526"/>
      <c r="M5" s="545"/>
      <c r="N5" s="16">
        <v>1</v>
      </c>
      <c r="O5" s="17" t="s">
        <v>65</v>
      </c>
      <c r="P5" s="18" t="s">
        <v>66</v>
      </c>
      <c r="Q5" s="19">
        <v>3</v>
      </c>
      <c r="AL5" s="14"/>
      <c r="AM5" s="14"/>
      <c r="AN5" s="14"/>
      <c r="AO5" s="14"/>
    </row>
    <row r="6" spans="1:41" ht="15.75" customHeight="1">
      <c r="A6" s="510"/>
      <c r="B6" s="510"/>
      <c r="C6" s="523"/>
      <c r="D6" s="526"/>
      <c r="E6" s="526"/>
      <c r="F6" s="545"/>
      <c r="G6" s="510"/>
      <c r="H6" s="523"/>
      <c r="I6" s="526"/>
      <c r="J6" s="526"/>
      <c r="K6" s="526"/>
      <c r="L6" s="526"/>
      <c r="M6" s="545"/>
      <c r="N6" s="547" t="s">
        <v>67</v>
      </c>
      <c r="O6" s="517"/>
      <c r="P6" s="517"/>
      <c r="Q6" s="549"/>
      <c r="AL6" s="14"/>
      <c r="AM6" s="14"/>
      <c r="AN6" s="14"/>
      <c r="AO6" s="14"/>
    </row>
    <row r="7" spans="1:41" ht="15.75" customHeight="1">
      <c r="A7" s="511"/>
      <c r="B7" s="511"/>
      <c r="C7" s="524"/>
      <c r="D7" s="527"/>
      <c r="E7" s="527"/>
      <c r="F7" s="546"/>
      <c r="G7" s="511"/>
      <c r="H7" s="524"/>
      <c r="I7" s="527"/>
      <c r="J7" s="527"/>
      <c r="K7" s="527"/>
      <c r="L7" s="527"/>
      <c r="M7" s="546"/>
      <c r="N7" s="16">
        <v>15</v>
      </c>
      <c r="O7" s="17">
        <v>9</v>
      </c>
      <c r="P7" s="20">
        <v>9</v>
      </c>
      <c r="Q7" s="19">
        <v>15</v>
      </c>
      <c r="AL7" s="14"/>
      <c r="AM7" s="14"/>
      <c r="AN7" s="14"/>
      <c r="AO7" s="14"/>
    </row>
    <row r="8" spans="1:41" ht="15.75" customHeight="1">
      <c r="A8" s="21">
        <v>1</v>
      </c>
      <c r="B8" s="22">
        <v>2</v>
      </c>
      <c r="C8" s="7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  <c r="M8" s="23">
        <v>13</v>
      </c>
      <c r="N8" s="16">
        <v>14</v>
      </c>
      <c r="O8" s="24">
        <v>15</v>
      </c>
      <c r="P8" s="16">
        <v>16</v>
      </c>
      <c r="Q8" s="19">
        <v>17</v>
      </c>
      <c r="R8" s="25">
        <v>25</v>
      </c>
      <c r="S8" s="26">
        <v>26</v>
      </c>
      <c r="T8" s="27">
        <v>27</v>
      </c>
      <c r="U8" s="26">
        <v>28</v>
      </c>
    </row>
    <row r="9" spans="1:41" ht="15.75" customHeight="1">
      <c r="A9" s="550" t="s">
        <v>68</v>
      </c>
      <c r="B9" s="530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  <c r="Q9" s="530"/>
    </row>
    <row r="10" spans="1:41" ht="15.75" customHeight="1">
      <c r="A10" s="535" t="s">
        <v>69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7"/>
    </row>
    <row r="11" spans="1:41" ht="15.75" customHeight="1">
      <c r="A11" s="28" t="s">
        <v>70</v>
      </c>
      <c r="B11" s="29" t="s">
        <v>71</v>
      </c>
      <c r="C11" s="30"/>
      <c r="D11" s="31" t="s">
        <v>72</v>
      </c>
      <c r="E11" s="32"/>
      <c r="F11" s="33"/>
      <c r="G11" s="34">
        <v>3</v>
      </c>
      <c r="H11" s="35">
        <f t="shared" ref="H11:H14" si="0">G11*30</f>
        <v>90</v>
      </c>
      <c r="I11" s="30">
        <f t="shared" ref="I11:I12" si="1">J11+L11</f>
        <v>30</v>
      </c>
      <c r="J11" s="36">
        <v>15</v>
      </c>
      <c r="K11" s="36"/>
      <c r="L11" s="36">
        <v>15</v>
      </c>
      <c r="M11" s="37">
        <f t="shared" ref="M11:M14" si="2">H11-I11</f>
        <v>60</v>
      </c>
      <c r="N11" s="6">
        <v>2</v>
      </c>
      <c r="O11" s="38"/>
      <c r="P11" s="5"/>
      <c r="Q11" s="39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</row>
    <row r="12" spans="1:41" ht="15.75" customHeight="1">
      <c r="A12" s="28" t="s">
        <v>73</v>
      </c>
      <c r="B12" s="29" t="s">
        <v>74</v>
      </c>
      <c r="C12" s="30"/>
      <c r="D12" s="31" t="s">
        <v>75</v>
      </c>
      <c r="E12" s="32"/>
      <c r="F12" s="33"/>
      <c r="G12" s="34">
        <v>3</v>
      </c>
      <c r="H12" s="35">
        <f t="shared" si="0"/>
        <v>90</v>
      </c>
      <c r="I12" s="30">
        <f t="shared" si="1"/>
        <v>30</v>
      </c>
      <c r="J12" s="36"/>
      <c r="K12" s="36"/>
      <c r="L12" s="36">
        <v>30</v>
      </c>
      <c r="M12" s="37">
        <f t="shared" si="2"/>
        <v>60</v>
      </c>
      <c r="N12" s="6">
        <f t="shared" ref="N12:N13" si="3">I12/15</f>
        <v>2</v>
      </c>
      <c r="O12" s="40"/>
      <c r="P12" s="40"/>
      <c r="Q12" s="41"/>
    </row>
    <row r="13" spans="1:41" ht="33.75" customHeight="1">
      <c r="A13" s="42" t="s">
        <v>76</v>
      </c>
      <c r="B13" s="43" t="s">
        <v>77</v>
      </c>
      <c r="C13" s="44"/>
      <c r="D13" s="36">
        <v>1</v>
      </c>
      <c r="E13" s="36"/>
      <c r="F13" s="37"/>
      <c r="G13" s="45">
        <v>3</v>
      </c>
      <c r="H13" s="35">
        <f t="shared" si="0"/>
        <v>90</v>
      </c>
      <c r="I13" s="30">
        <f>J13+K13+L13</f>
        <v>45</v>
      </c>
      <c r="J13" s="36"/>
      <c r="K13" s="36"/>
      <c r="L13" s="36">
        <v>45</v>
      </c>
      <c r="M13" s="37">
        <f t="shared" si="2"/>
        <v>45</v>
      </c>
      <c r="N13" s="6">
        <f t="shared" si="3"/>
        <v>3</v>
      </c>
      <c r="O13" s="38"/>
      <c r="P13" s="5"/>
      <c r="Q13" s="39"/>
    </row>
    <row r="14" spans="1:41" ht="15.75" customHeight="1">
      <c r="A14" s="28" t="s">
        <v>78</v>
      </c>
      <c r="B14" s="29" t="s">
        <v>79</v>
      </c>
      <c r="C14" s="30"/>
      <c r="D14" s="36">
        <v>2</v>
      </c>
      <c r="E14" s="46"/>
      <c r="F14" s="47"/>
      <c r="G14" s="34">
        <v>3</v>
      </c>
      <c r="H14" s="35">
        <f t="shared" si="0"/>
        <v>90</v>
      </c>
      <c r="I14" s="30">
        <f>J14+L14</f>
        <v>36</v>
      </c>
      <c r="J14" s="36">
        <v>18</v>
      </c>
      <c r="K14" s="36"/>
      <c r="L14" s="36">
        <v>18</v>
      </c>
      <c r="M14" s="37">
        <f t="shared" si="2"/>
        <v>54</v>
      </c>
      <c r="N14" s="6"/>
      <c r="O14" s="38">
        <v>2</v>
      </c>
      <c r="P14" s="48">
        <v>2</v>
      </c>
      <c r="Q14" s="39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</row>
    <row r="15" spans="1:41" ht="16.5" customHeight="1">
      <c r="A15" s="528" t="s">
        <v>80</v>
      </c>
      <c r="B15" s="529"/>
      <c r="C15" s="50"/>
      <c r="D15" s="51"/>
      <c r="E15" s="49"/>
      <c r="F15" s="49"/>
      <c r="G15" s="52">
        <f t="shared" ref="G15:M15" si="4">G11+G12+G13+G14</f>
        <v>12</v>
      </c>
      <c r="H15" s="53">
        <f t="shared" si="4"/>
        <v>360</v>
      </c>
      <c r="I15" s="53">
        <f t="shared" si="4"/>
        <v>141</v>
      </c>
      <c r="J15" s="53">
        <f t="shared" si="4"/>
        <v>33</v>
      </c>
      <c r="K15" s="53">
        <f t="shared" si="4"/>
        <v>0</v>
      </c>
      <c r="L15" s="53">
        <f t="shared" si="4"/>
        <v>108</v>
      </c>
      <c r="M15" s="53">
        <f t="shared" si="4"/>
        <v>219</v>
      </c>
      <c r="N15" s="53">
        <f t="shared" ref="N15:U15" si="5">SUM(N11:N14)</f>
        <v>7</v>
      </c>
      <c r="O15" s="53">
        <f t="shared" si="5"/>
        <v>2</v>
      </c>
      <c r="P15" s="53">
        <f t="shared" si="5"/>
        <v>2</v>
      </c>
      <c r="Q15" s="54">
        <f t="shared" si="5"/>
        <v>0</v>
      </c>
      <c r="R15" s="55">
        <f t="shared" si="5"/>
        <v>0</v>
      </c>
      <c r="S15" s="53">
        <f t="shared" si="5"/>
        <v>0</v>
      </c>
      <c r="T15" s="53">
        <f t="shared" si="5"/>
        <v>0</v>
      </c>
      <c r="U15" s="53">
        <f t="shared" si="5"/>
        <v>0</v>
      </c>
    </row>
    <row r="16" spans="1:41" ht="16.5" customHeight="1">
      <c r="A16" s="538" t="s">
        <v>81</v>
      </c>
      <c r="B16" s="539"/>
      <c r="C16" s="539"/>
      <c r="D16" s="539"/>
      <c r="E16" s="539"/>
      <c r="F16" s="539"/>
      <c r="G16" s="539"/>
      <c r="H16" s="539"/>
      <c r="I16" s="539"/>
      <c r="J16" s="539"/>
      <c r="K16" s="539"/>
      <c r="L16" s="539"/>
      <c r="M16" s="539"/>
      <c r="N16" s="539"/>
      <c r="O16" s="539"/>
      <c r="P16" s="539"/>
      <c r="Q16" s="540"/>
    </row>
    <row r="17" spans="1:41" ht="18" customHeight="1">
      <c r="A17" s="42" t="s">
        <v>82</v>
      </c>
      <c r="B17" s="43" t="s">
        <v>83</v>
      </c>
      <c r="C17" s="36">
        <v>1</v>
      </c>
      <c r="D17" s="36"/>
      <c r="E17" s="36"/>
      <c r="F17" s="37"/>
      <c r="G17" s="45">
        <v>5</v>
      </c>
      <c r="H17" s="35">
        <f t="shared" ref="H17:H21" si="6">G17*30</f>
        <v>150</v>
      </c>
      <c r="I17" s="30">
        <f t="shared" ref="I17:I19" si="7">J17+K17+L17</f>
        <v>60</v>
      </c>
      <c r="J17" s="36">
        <v>30</v>
      </c>
      <c r="K17" s="36"/>
      <c r="L17" s="36">
        <v>30</v>
      </c>
      <c r="M17" s="37">
        <f t="shared" ref="M17:M21" si="8">H17-I17</f>
        <v>90</v>
      </c>
      <c r="N17" s="6">
        <v>4</v>
      </c>
      <c r="O17" s="38"/>
      <c r="P17" s="5"/>
      <c r="Q17" s="39"/>
    </row>
    <row r="18" spans="1:41" ht="51.75" customHeight="1">
      <c r="A18" s="56" t="s">
        <v>84</v>
      </c>
      <c r="B18" s="57" t="s">
        <v>85</v>
      </c>
      <c r="C18" s="58" t="s">
        <v>75</v>
      </c>
      <c r="D18" s="59"/>
      <c r="E18" s="59"/>
      <c r="F18" s="60"/>
      <c r="G18" s="61">
        <v>4</v>
      </c>
      <c r="H18" s="62">
        <f t="shared" si="6"/>
        <v>120</v>
      </c>
      <c r="I18" s="63">
        <f t="shared" si="7"/>
        <v>45</v>
      </c>
      <c r="J18" s="64">
        <v>15</v>
      </c>
      <c r="K18" s="64"/>
      <c r="L18" s="64">
        <v>30</v>
      </c>
      <c r="M18" s="65">
        <f t="shared" si="8"/>
        <v>75</v>
      </c>
      <c r="N18" s="66">
        <v>3</v>
      </c>
      <c r="O18" s="67"/>
      <c r="P18" s="68"/>
      <c r="Q18" s="69"/>
    </row>
    <row r="19" spans="1:41" ht="18" customHeight="1">
      <c r="A19" s="42" t="s">
        <v>86</v>
      </c>
      <c r="B19" s="43" t="s">
        <v>87</v>
      </c>
      <c r="C19" s="36">
        <v>2</v>
      </c>
      <c r="D19" s="36"/>
      <c r="E19" s="36"/>
      <c r="F19" s="37"/>
      <c r="G19" s="45">
        <v>5</v>
      </c>
      <c r="H19" s="35">
        <f t="shared" si="6"/>
        <v>150</v>
      </c>
      <c r="I19" s="30">
        <f t="shared" si="7"/>
        <v>54</v>
      </c>
      <c r="J19" s="36">
        <v>36</v>
      </c>
      <c r="K19" s="36"/>
      <c r="L19" s="36">
        <v>18</v>
      </c>
      <c r="M19" s="37">
        <f t="shared" si="8"/>
        <v>96</v>
      </c>
      <c r="N19" s="6"/>
      <c r="O19" s="38">
        <v>3</v>
      </c>
      <c r="P19" s="5">
        <v>3</v>
      </c>
      <c r="Q19" s="39"/>
    </row>
    <row r="20" spans="1:41" ht="15.75" customHeight="1">
      <c r="A20" s="70" t="s">
        <v>88</v>
      </c>
      <c r="B20" s="71" t="s">
        <v>89</v>
      </c>
      <c r="C20" s="44"/>
      <c r="D20" s="36"/>
      <c r="E20" s="46"/>
      <c r="F20" s="37" t="s">
        <v>90</v>
      </c>
      <c r="G20" s="34">
        <v>1</v>
      </c>
      <c r="H20" s="72">
        <f t="shared" si="6"/>
        <v>30</v>
      </c>
      <c r="I20" s="30">
        <f>J20+L20</f>
        <v>0</v>
      </c>
      <c r="J20" s="36"/>
      <c r="K20" s="36"/>
      <c r="L20" s="36"/>
      <c r="M20" s="37">
        <f t="shared" si="8"/>
        <v>30</v>
      </c>
      <c r="N20" s="6"/>
      <c r="O20" s="38"/>
      <c r="P20" s="5"/>
      <c r="Q20" s="39"/>
    </row>
    <row r="21" spans="1:41" ht="15.75" customHeight="1">
      <c r="A21" s="70" t="s">
        <v>91</v>
      </c>
      <c r="B21" s="43" t="s">
        <v>92</v>
      </c>
      <c r="C21" s="36">
        <v>2</v>
      </c>
      <c r="D21" s="36"/>
      <c r="E21" s="46"/>
      <c r="F21" s="37"/>
      <c r="G21" s="34">
        <v>4</v>
      </c>
      <c r="H21" s="35">
        <f t="shared" si="6"/>
        <v>120</v>
      </c>
      <c r="I21" s="30">
        <f>J21+K21+L21</f>
        <v>54</v>
      </c>
      <c r="J21" s="36">
        <v>36</v>
      </c>
      <c r="K21" s="36"/>
      <c r="L21" s="36">
        <v>18</v>
      </c>
      <c r="M21" s="37">
        <f t="shared" si="8"/>
        <v>66</v>
      </c>
      <c r="N21" s="6"/>
      <c r="O21" s="38">
        <v>3</v>
      </c>
      <c r="P21" s="5">
        <v>3</v>
      </c>
      <c r="Q21" s="39"/>
    </row>
    <row r="22" spans="1:41" ht="16.5" customHeight="1">
      <c r="A22" s="528" t="s">
        <v>93</v>
      </c>
      <c r="B22" s="530"/>
      <c r="C22" s="530"/>
      <c r="D22" s="530"/>
      <c r="E22" s="530"/>
      <c r="F22" s="529"/>
      <c r="G22" s="73">
        <f t="shared" ref="G22:M22" si="9">G17+G18+G19+G20+G21</f>
        <v>19</v>
      </c>
      <c r="H22" s="74">
        <f t="shared" si="9"/>
        <v>570</v>
      </c>
      <c r="I22" s="74">
        <f t="shared" si="9"/>
        <v>213</v>
      </c>
      <c r="J22" s="74">
        <f t="shared" si="9"/>
        <v>117</v>
      </c>
      <c r="K22" s="74">
        <f t="shared" si="9"/>
        <v>0</v>
      </c>
      <c r="L22" s="74">
        <f t="shared" si="9"/>
        <v>96</v>
      </c>
      <c r="M22" s="74">
        <f t="shared" si="9"/>
        <v>357</v>
      </c>
      <c r="N22" s="74">
        <f t="shared" ref="N22:Q22" si="10">SUM(N17:N21)</f>
        <v>7</v>
      </c>
      <c r="O22" s="74">
        <f t="shared" si="10"/>
        <v>6</v>
      </c>
      <c r="P22" s="74">
        <f t="shared" si="10"/>
        <v>6</v>
      </c>
      <c r="Q22" s="75">
        <f t="shared" si="10"/>
        <v>0</v>
      </c>
      <c r="R22" s="76">
        <f t="shared" ref="R22:U22" si="11">SUM(R18:R21)</f>
        <v>0</v>
      </c>
      <c r="S22" s="77">
        <f t="shared" si="11"/>
        <v>0</v>
      </c>
      <c r="T22" s="77">
        <f t="shared" si="11"/>
        <v>0</v>
      </c>
      <c r="U22" s="77">
        <f t="shared" si="11"/>
        <v>0</v>
      </c>
    </row>
    <row r="23" spans="1:41" ht="15.75" customHeight="1">
      <c r="A23" s="541" t="s">
        <v>94</v>
      </c>
      <c r="B23" s="514"/>
      <c r="C23" s="514"/>
      <c r="D23" s="514"/>
      <c r="E23" s="514"/>
      <c r="F23" s="514"/>
      <c r="G23" s="514"/>
      <c r="H23" s="514"/>
      <c r="I23" s="514"/>
      <c r="J23" s="514"/>
      <c r="K23" s="514"/>
      <c r="L23" s="514"/>
      <c r="M23" s="514"/>
      <c r="N23" s="514"/>
      <c r="O23" s="514"/>
      <c r="P23" s="514"/>
      <c r="Q23" s="514"/>
    </row>
    <row r="24" spans="1:41" ht="32.25" customHeight="1">
      <c r="A24" s="78" t="s">
        <v>95</v>
      </c>
      <c r="B24" s="79" t="s">
        <v>35</v>
      </c>
      <c r="C24" s="79"/>
      <c r="D24" s="80" t="s">
        <v>90</v>
      </c>
      <c r="E24" s="79"/>
      <c r="F24" s="79"/>
      <c r="G24" s="80">
        <v>4.5</v>
      </c>
      <c r="H24" s="81">
        <f t="shared" ref="H24:H25" si="12">G24*30</f>
        <v>135</v>
      </c>
      <c r="I24" s="82">
        <f t="shared" ref="I24:I25" si="13">J24+K24+L24</f>
        <v>0</v>
      </c>
      <c r="J24" s="83"/>
      <c r="K24" s="83"/>
      <c r="L24" s="83"/>
      <c r="M24" s="65">
        <f t="shared" ref="M24:M25" si="14">H24-I24</f>
        <v>135</v>
      </c>
      <c r="N24" s="84"/>
      <c r="O24" s="85"/>
      <c r="P24" s="86"/>
      <c r="Q24" s="87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</row>
    <row r="25" spans="1:41" ht="15.75" customHeight="1">
      <c r="A25" s="28" t="s">
        <v>96</v>
      </c>
      <c r="B25" s="79" t="s">
        <v>36</v>
      </c>
      <c r="C25" s="88"/>
      <c r="D25" s="89" t="s">
        <v>97</v>
      </c>
      <c r="E25" s="90"/>
      <c r="F25" s="91"/>
      <c r="G25" s="92">
        <v>6</v>
      </c>
      <c r="H25" s="81">
        <f t="shared" si="12"/>
        <v>180</v>
      </c>
      <c r="I25" s="30">
        <f t="shared" si="13"/>
        <v>0</v>
      </c>
      <c r="J25" s="36"/>
      <c r="K25" s="36"/>
      <c r="L25" s="36"/>
      <c r="M25" s="93">
        <f t="shared" si="14"/>
        <v>180</v>
      </c>
      <c r="N25" s="94"/>
      <c r="O25" s="95"/>
      <c r="P25" s="96"/>
      <c r="Q25" s="97"/>
    </row>
    <row r="26" spans="1:41" ht="15.75" customHeight="1">
      <c r="A26" s="531" t="s">
        <v>98</v>
      </c>
      <c r="B26" s="530"/>
      <c r="C26" s="530"/>
      <c r="D26" s="530"/>
      <c r="E26" s="530"/>
      <c r="F26" s="529"/>
      <c r="G26" s="98">
        <f t="shared" ref="G26:Q26" si="15">SUM(G24:G25)</f>
        <v>10.5</v>
      </c>
      <c r="H26" s="99">
        <f t="shared" si="15"/>
        <v>315</v>
      </c>
      <c r="I26" s="99">
        <f t="shared" si="15"/>
        <v>0</v>
      </c>
      <c r="J26" s="99">
        <f t="shared" si="15"/>
        <v>0</v>
      </c>
      <c r="K26" s="99">
        <f t="shared" si="15"/>
        <v>0</v>
      </c>
      <c r="L26" s="99">
        <f t="shared" si="15"/>
        <v>0</v>
      </c>
      <c r="M26" s="99">
        <f t="shared" si="15"/>
        <v>315</v>
      </c>
      <c r="N26" s="100">
        <f t="shared" si="15"/>
        <v>0</v>
      </c>
      <c r="O26" s="100">
        <f t="shared" si="15"/>
        <v>0</v>
      </c>
      <c r="P26" s="100">
        <f t="shared" si="15"/>
        <v>0</v>
      </c>
      <c r="Q26" s="101">
        <f t="shared" si="15"/>
        <v>0</v>
      </c>
    </row>
    <row r="27" spans="1:41" ht="15.75" customHeight="1">
      <c r="A27" s="542" t="s">
        <v>99</v>
      </c>
      <c r="B27" s="517"/>
      <c r="C27" s="517"/>
      <c r="D27" s="517"/>
      <c r="E27" s="517"/>
      <c r="F27" s="517"/>
      <c r="G27" s="517"/>
      <c r="H27" s="517"/>
      <c r="I27" s="517"/>
      <c r="J27" s="517"/>
      <c r="K27" s="517"/>
      <c r="L27" s="517"/>
      <c r="M27" s="517"/>
      <c r="N27" s="517"/>
      <c r="O27" s="517"/>
      <c r="P27" s="517"/>
      <c r="Q27" s="517"/>
    </row>
    <row r="28" spans="1:41" ht="15.75" customHeight="1">
      <c r="A28" s="103" t="s">
        <v>100</v>
      </c>
      <c r="B28" s="104" t="s">
        <v>37</v>
      </c>
      <c r="C28" s="105">
        <v>3</v>
      </c>
      <c r="D28" s="106"/>
      <c r="E28" s="106"/>
      <c r="F28" s="107"/>
      <c r="G28" s="108">
        <v>24</v>
      </c>
      <c r="H28" s="109">
        <f>G28*30</f>
        <v>720</v>
      </c>
      <c r="I28" s="110">
        <f>J28+K28+L28</f>
        <v>0</v>
      </c>
      <c r="J28" s="111"/>
      <c r="K28" s="111"/>
      <c r="L28" s="111"/>
      <c r="M28" s="112">
        <f>H28-I28</f>
        <v>720</v>
      </c>
      <c r="N28" s="113"/>
      <c r="O28" s="114"/>
      <c r="P28" s="115"/>
      <c r="Q28" s="116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</row>
    <row r="29" spans="1:41" ht="16.5" customHeight="1">
      <c r="A29" s="532" t="s">
        <v>101</v>
      </c>
      <c r="B29" s="519"/>
      <c r="C29" s="519"/>
      <c r="D29" s="519"/>
      <c r="E29" s="519"/>
      <c r="F29" s="533"/>
      <c r="G29" s="117">
        <f t="shared" ref="G29:Q29" si="16">SUM(G28)</f>
        <v>24</v>
      </c>
      <c r="H29" s="118">
        <f t="shared" si="16"/>
        <v>720</v>
      </c>
      <c r="I29" s="118">
        <f t="shared" si="16"/>
        <v>0</v>
      </c>
      <c r="J29" s="118">
        <f t="shared" si="16"/>
        <v>0</v>
      </c>
      <c r="K29" s="118">
        <f t="shared" si="16"/>
        <v>0</v>
      </c>
      <c r="L29" s="118">
        <f t="shared" si="16"/>
        <v>0</v>
      </c>
      <c r="M29" s="118">
        <f t="shared" si="16"/>
        <v>720</v>
      </c>
      <c r="N29" s="118">
        <f t="shared" si="16"/>
        <v>0</v>
      </c>
      <c r="O29" s="118">
        <f t="shared" si="16"/>
        <v>0</v>
      </c>
      <c r="P29" s="118">
        <f t="shared" si="16"/>
        <v>0</v>
      </c>
      <c r="Q29" s="119">
        <f t="shared" si="16"/>
        <v>0</v>
      </c>
    </row>
    <row r="30" spans="1:41" ht="16.5" customHeight="1">
      <c r="A30" s="534" t="s">
        <v>102</v>
      </c>
      <c r="B30" s="517"/>
      <c r="C30" s="517"/>
      <c r="D30" s="517"/>
      <c r="E30" s="517"/>
      <c r="F30" s="517"/>
      <c r="G30" s="121">
        <f t="shared" ref="G30:Q30" si="17">G29+G26+G22+G15</f>
        <v>65.5</v>
      </c>
      <c r="H30" s="122">
        <f t="shared" si="17"/>
        <v>1965</v>
      </c>
      <c r="I30" s="122">
        <f t="shared" si="17"/>
        <v>354</v>
      </c>
      <c r="J30" s="122">
        <f t="shared" si="17"/>
        <v>150</v>
      </c>
      <c r="K30" s="122">
        <f t="shared" si="17"/>
        <v>0</v>
      </c>
      <c r="L30" s="122">
        <f t="shared" si="17"/>
        <v>204</v>
      </c>
      <c r="M30" s="122">
        <f t="shared" si="17"/>
        <v>1611</v>
      </c>
      <c r="N30" s="122">
        <f t="shared" si="17"/>
        <v>14</v>
      </c>
      <c r="O30" s="122">
        <f t="shared" si="17"/>
        <v>8</v>
      </c>
      <c r="P30" s="122">
        <f t="shared" si="17"/>
        <v>8</v>
      </c>
      <c r="Q30" s="123">
        <f t="shared" si="17"/>
        <v>0</v>
      </c>
      <c r="R30" s="13">
        <f>30*G30</f>
        <v>1965</v>
      </c>
    </row>
    <row r="31" spans="1:41" ht="15.75" customHeight="1">
      <c r="A31" s="543" t="s">
        <v>103</v>
      </c>
      <c r="B31" s="517"/>
      <c r="C31" s="517"/>
      <c r="D31" s="517"/>
      <c r="E31" s="517"/>
      <c r="F31" s="517"/>
      <c r="G31" s="517"/>
      <c r="H31" s="517"/>
      <c r="I31" s="517"/>
      <c r="J31" s="517"/>
      <c r="K31" s="517"/>
      <c r="L31" s="517"/>
      <c r="M31" s="517"/>
      <c r="N31" s="517"/>
      <c r="O31" s="517"/>
      <c r="P31" s="517"/>
      <c r="Q31" s="517"/>
    </row>
    <row r="32" spans="1:41" ht="15.75" customHeight="1">
      <c r="A32" s="504" t="s">
        <v>104</v>
      </c>
      <c r="B32" s="505"/>
      <c r="C32" s="505"/>
      <c r="D32" s="505"/>
      <c r="E32" s="505"/>
      <c r="F32" s="505"/>
      <c r="G32" s="505"/>
      <c r="H32" s="505"/>
      <c r="I32" s="505"/>
      <c r="J32" s="505"/>
      <c r="K32" s="505"/>
      <c r="L32" s="505"/>
      <c r="M32" s="505"/>
      <c r="N32" s="505"/>
      <c r="O32" s="505"/>
      <c r="P32" s="505"/>
      <c r="Q32" s="506"/>
    </row>
    <row r="33" spans="1:21" ht="15.75" customHeight="1">
      <c r="A33" s="124" t="s">
        <v>105</v>
      </c>
      <c r="B33" s="125" t="s">
        <v>106</v>
      </c>
      <c r="C33" s="126"/>
      <c r="D33" s="127">
        <v>1</v>
      </c>
      <c r="E33" s="127"/>
      <c r="F33" s="128"/>
      <c r="G33" s="129">
        <v>3</v>
      </c>
      <c r="H33" s="129">
        <f t="shared" ref="H33:H35" si="18">G33*30</f>
        <v>90</v>
      </c>
      <c r="I33" s="130">
        <v>30</v>
      </c>
      <c r="J33" s="131">
        <v>15</v>
      </c>
      <c r="K33" s="131"/>
      <c r="L33" s="131">
        <v>15</v>
      </c>
      <c r="M33" s="132">
        <f t="shared" ref="M33:M34" si="19">H33-I33</f>
        <v>60</v>
      </c>
      <c r="N33" s="126">
        <v>2</v>
      </c>
      <c r="O33" s="133"/>
      <c r="P33" s="134"/>
      <c r="Q33" s="135"/>
    </row>
    <row r="34" spans="1:21" ht="15.75" customHeight="1">
      <c r="A34" s="136"/>
      <c r="B34" s="125" t="s">
        <v>107</v>
      </c>
      <c r="C34" s="126"/>
      <c r="D34" s="127"/>
      <c r="E34" s="127"/>
      <c r="F34" s="128"/>
      <c r="G34" s="129">
        <v>3</v>
      </c>
      <c r="H34" s="129">
        <f t="shared" si="18"/>
        <v>90</v>
      </c>
      <c r="I34" s="130">
        <v>30</v>
      </c>
      <c r="J34" s="131">
        <v>15</v>
      </c>
      <c r="K34" s="131"/>
      <c r="L34" s="131">
        <v>15</v>
      </c>
      <c r="M34" s="132">
        <f t="shared" si="19"/>
        <v>60</v>
      </c>
      <c r="N34" s="126">
        <v>2</v>
      </c>
      <c r="O34" s="137"/>
      <c r="P34" s="128"/>
      <c r="Q34" s="135"/>
    </row>
    <row r="35" spans="1:21" ht="15.75" customHeight="1">
      <c r="A35" s="136"/>
      <c r="B35" s="138" t="s">
        <v>108</v>
      </c>
      <c r="C35" s="11"/>
      <c r="D35" s="139"/>
      <c r="E35" s="139"/>
      <c r="F35" s="139"/>
      <c r="G35" s="129">
        <v>3</v>
      </c>
      <c r="H35" s="129">
        <f t="shared" si="18"/>
        <v>90</v>
      </c>
      <c r="I35" s="130"/>
      <c r="J35" s="131"/>
      <c r="K35" s="131"/>
      <c r="L35" s="131"/>
      <c r="M35" s="132"/>
      <c r="N35" s="126"/>
      <c r="O35" s="139"/>
      <c r="P35" s="139"/>
      <c r="Q35" s="11"/>
    </row>
    <row r="36" spans="1:21" ht="16.5" customHeight="1">
      <c r="A36" s="564" t="s">
        <v>109</v>
      </c>
      <c r="B36" s="519"/>
      <c r="C36" s="519"/>
      <c r="D36" s="519"/>
      <c r="E36" s="519"/>
      <c r="F36" s="533"/>
      <c r="G36" s="141">
        <f t="shared" ref="G36:Q36" si="20">G33</f>
        <v>3</v>
      </c>
      <c r="H36" s="142">
        <f t="shared" si="20"/>
        <v>90</v>
      </c>
      <c r="I36" s="142">
        <f t="shared" si="20"/>
        <v>30</v>
      </c>
      <c r="J36" s="142">
        <f t="shared" si="20"/>
        <v>15</v>
      </c>
      <c r="K36" s="142">
        <f t="shared" si="20"/>
        <v>0</v>
      </c>
      <c r="L36" s="142">
        <f t="shared" si="20"/>
        <v>15</v>
      </c>
      <c r="M36" s="142">
        <f t="shared" si="20"/>
        <v>60</v>
      </c>
      <c r="N36" s="142">
        <f t="shared" si="20"/>
        <v>2</v>
      </c>
      <c r="O36" s="142">
        <f t="shared" si="20"/>
        <v>0</v>
      </c>
      <c r="P36" s="142">
        <f t="shared" si="20"/>
        <v>0</v>
      </c>
      <c r="Q36" s="142">
        <f t="shared" si="20"/>
        <v>0</v>
      </c>
      <c r="R36" s="143">
        <f t="shared" ref="R36:U36" si="21">SUM(R33:R34)</f>
        <v>0</v>
      </c>
      <c r="S36" s="144">
        <f t="shared" si="21"/>
        <v>0</v>
      </c>
      <c r="T36" s="144">
        <f t="shared" si="21"/>
        <v>0</v>
      </c>
      <c r="U36" s="144">
        <f t="shared" si="21"/>
        <v>0</v>
      </c>
    </row>
    <row r="37" spans="1:21" ht="16.5" customHeight="1">
      <c r="A37" s="140"/>
      <c r="B37" s="145" t="s">
        <v>110</v>
      </c>
      <c r="C37" s="6"/>
      <c r="D37" s="4"/>
      <c r="E37" s="146"/>
      <c r="F37" s="147"/>
      <c r="G37" s="148"/>
      <c r="H37" s="6"/>
      <c r="I37" s="149"/>
      <c r="J37" s="4"/>
      <c r="K37" s="4"/>
      <c r="L37" s="4"/>
      <c r="M37" s="5"/>
      <c r="N37" s="150" t="s">
        <v>111</v>
      </c>
      <c r="O37" s="151" t="s">
        <v>111</v>
      </c>
      <c r="P37" s="151" t="s">
        <v>111</v>
      </c>
      <c r="Q37" s="152"/>
      <c r="R37" s="153"/>
      <c r="S37" s="153"/>
      <c r="T37" s="153"/>
      <c r="U37" s="153"/>
    </row>
    <row r="38" spans="1:21" ht="16.5" customHeight="1">
      <c r="A38" s="140"/>
      <c r="B38" s="154" t="s">
        <v>112</v>
      </c>
      <c r="C38" s="155"/>
      <c r="D38" s="156"/>
      <c r="E38" s="156"/>
      <c r="F38" s="157"/>
      <c r="G38" s="158"/>
      <c r="H38" s="155"/>
      <c r="I38" s="159"/>
      <c r="J38" s="160"/>
      <c r="K38" s="160"/>
      <c r="L38" s="160"/>
      <c r="M38" s="161"/>
      <c r="N38" s="162"/>
      <c r="O38" s="163"/>
      <c r="P38" s="163"/>
      <c r="Q38" s="152"/>
      <c r="R38" s="153"/>
      <c r="S38" s="153"/>
      <c r="T38" s="153"/>
      <c r="U38" s="153"/>
    </row>
    <row r="39" spans="1:21" ht="15.75" customHeight="1">
      <c r="A39" s="504" t="s">
        <v>113</v>
      </c>
      <c r="B39" s="505"/>
      <c r="C39" s="505"/>
      <c r="D39" s="505"/>
      <c r="E39" s="505"/>
      <c r="F39" s="505"/>
      <c r="G39" s="505"/>
      <c r="H39" s="505"/>
      <c r="I39" s="505"/>
      <c r="J39" s="505"/>
      <c r="K39" s="505"/>
      <c r="L39" s="505"/>
      <c r="M39" s="505"/>
      <c r="N39" s="505"/>
      <c r="O39" s="505"/>
      <c r="P39" s="505"/>
      <c r="Q39" s="506"/>
    </row>
    <row r="40" spans="1:21" ht="15.75" customHeight="1">
      <c r="A40" s="124" t="s">
        <v>114</v>
      </c>
      <c r="B40" s="125" t="s">
        <v>115</v>
      </c>
      <c r="C40" s="126">
        <v>1</v>
      </c>
      <c r="D40" s="127"/>
      <c r="E40" s="127"/>
      <c r="F40" s="128"/>
      <c r="G40" s="129">
        <v>5</v>
      </c>
      <c r="H40" s="129">
        <f t="shared" ref="H40:H49" si="22">G40*30</f>
        <v>150</v>
      </c>
      <c r="I40" s="130">
        <f t="shared" ref="I40:I49" si="23">J40+K40+L40</f>
        <v>60</v>
      </c>
      <c r="J40" s="131">
        <v>30</v>
      </c>
      <c r="K40" s="131"/>
      <c r="L40" s="131">
        <v>30</v>
      </c>
      <c r="M40" s="132">
        <f t="shared" ref="M40:M49" si="24">H40-I40</f>
        <v>90</v>
      </c>
      <c r="N40" s="126">
        <v>4</v>
      </c>
      <c r="O40" s="133"/>
      <c r="P40" s="134"/>
      <c r="Q40" s="135"/>
    </row>
    <row r="41" spans="1:21" ht="15.75" customHeight="1">
      <c r="A41" s="136"/>
      <c r="B41" s="125" t="s">
        <v>116</v>
      </c>
      <c r="C41" s="126"/>
      <c r="D41" s="127"/>
      <c r="E41" s="127"/>
      <c r="F41" s="128"/>
      <c r="G41" s="129">
        <v>5</v>
      </c>
      <c r="H41" s="129">
        <f t="shared" si="22"/>
        <v>150</v>
      </c>
      <c r="I41" s="130">
        <f t="shared" si="23"/>
        <v>60</v>
      </c>
      <c r="J41" s="131">
        <v>30</v>
      </c>
      <c r="K41" s="131"/>
      <c r="L41" s="131">
        <v>30</v>
      </c>
      <c r="M41" s="132">
        <f t="shared" si="24"/>
        <v>90</v>
      </c>
      <c r="N41" s="126">
        <v>4</v>
      </c>
      <c r="O41" s="137"/>
      <c r="P41" s="128"/>
      <c r="Q41" s="135"/>
    </row>
    <row r="42" spans="1:21" ht="15.75" customHeight="1">
      <c r="A42" s="124" t="s">
        <v>117</v>
      </c>
      <c r="B42" s="125" t="s">
        <v>118</v>
      </c>
      <c r="C42" s="126"/>
      <c r="D42" s="127" t="s">
        <v>72</v>
      </c>
      <c r="E42" s="127"/>
      <c r="F42" s="128"/>
      <c r="G42" s="129">
        <v>4</v>
      </c>
      <c r="H42" s="129">
        <f t="shared" si="22"/>
        <v>120</v>
      </c>
      <c r="I42" s="130">
        <f t="shared" si="23"/>
        <v>45</v>
      </c>
      <c r="J42" s="131">
        <v>30</v>
      </c>
      <c r="K42" s="131"/>
      <c r="L42" s="131">
        <v>15</v>
      </c>
      <c r="M42" s="132">
        <f t="shared" si="24"/>
        <v>75</v>
      </c>
      <c r="N42" s="126">
        <v>3</v>
      </c>
      <c r="O42" s="133"/>
      <c r="P42" s="134"/>
      <c r="Q42" s="135"/>
    </row>
    <row r="43" spans="1:21" ht="15.75" customHeight="1">
      <c r="A43" s="136"/>
      <c r="B43" s="125" t="s">
        <v>119</v>
      </c>
      <c r="C43" s="126"/>
      <c r="D43" s="127"/>
      <c r="E43" s="127"/>
      <c r="F43" s="128"/>
      <c r="G43" s="129">
        <v>4</v>
      </c>
      <c r="H43" s="129">
        <f t="shared" si="22"/>
        <v>120</v>
      </c>
      <c r="I43" s="130">
        <f t="shared" si="23"/>
        <v>45</v>
      </c>
      <c r="J43" s="131">
        <v>30</v>
      </c>
      <c r="K43" s="131"/>
      <c r="L43" s="131">
        <v>15</v>
      </c>
      <c r="M43" s="132">
        <f t="shared" si="24"/>
        <v>75</v>
      </c>
      <c r="N43" s="126">
        <v>3</v>
      </c>
      <c r="O43" s="137"/>
      <c r="P43" s="128"/>
      <c r="Q43" s="135"/>
    </row>
    <row r="44" spans="1:21" ht="15.75" customHeight="1">
      <c r="A44" s="124" t="s">
        <v>120</v>
      </c>
      <c r="B44" s="125" t="s">
        <v>121</v>
      </c>
      <c r="C44" s="126"/>
      <c r="D44" s="127" t="s">
        <v>90</v>
      </c>
      <c r="E44" s="127"/>
      <c r="F44" s="128"/>
      <c r="G44" s="129">
        <v>4</v>
      </c>
      <c r="H44" s="129">
        <f t="shared" si="22"/>
        <v>120</v>
      </c>
      <c r="I44" s="130">
        <f t="shared" si="23"/>
        <v>54</v>
      </c>
      <c r="J44" s="131">
        <v>36</v>
      </c>
      <c r="K44" s="131"/>
      <c r="L44" s="131">
        <v>18</v>
      </c>
      <c r="M44" s="132">
        <f t="shared" si="24"/>
        <v>66</v>
      </c>
      <c r="N44" s="126"/>
      <c r="O44" s="133">
        <v>3</v>
      </c>
      <c r="P44" s="134">
        <v>3</v>
      </c>
      <c r="Q44" s="135"/>
    </row>
    <row r="45" spans="1:21" ht="15.75" customHeight="1">
      <c r="A45" s="136"/>
      <c r="B45" s="125" t="s">
        <v>122</v>
      </c>
      <c r="C45" s="126"/>
      <c r="D45" s="127"/>
      <c r="E45" s="127"/>
      <c r="F45" s="128"/>
      <c r="G45" s="129">
        <v>4</v>
      </c>
      <c r="H45" s="129">
        <f t="shared" si="22"/>
        <v>120</v>
      </c>
      <c r="I45" s="130">
        <f t="shared" si="23"/>
        <v>54</v>
      </c>
      <c r="J45" s="131">
        <v>36</v>
      </c>
      <c r="K45" s="131"/>
      <c r="L45" s="131">
        <v>18</v>
      </c>
      <c r="M45" s="132">
        <f t="shared" si="24"/>
        <v>66</v>
      </c>
      <c r="N45" s="126"/>
      <c r="O45" s="133">
        <v>3</v>
      </c>
      <c r="P45" s="134">
        <v>3</v>
      </c>
      <c r="Q45" s="135"/>
    </row>
    <row r="46" spans="1:21" ht="15.75" customHeight="1">
      <c r="A46" s="124" t="s">
        <v>123</v>
      </c>
      <c r="B46" s="125" t="s">
        <v>124</v>
      </c>
      <c r="C46" s="126"/>
      <c r="D46" s="127" t="s">
        <v>90</v>
      </c>
      <c r="E46" s="127"/>
      <c r="F46" s="128"/>
      <c r="G46" s="129">
        <v>4</v>
      </c>
      <c r="H46" s="129">
        <f t="shared" si="22"/>
        <v>120</v>
      </c>
      <c r="I46" s="130">
        <f t="shared" si="23"/>
        <v>72</v>
      </c>
      <c r="J46" s="131">
        <v>36</v>
      </c>
      <c r="K46" s="131"/>
      <c r="L46" s="131">
        <v>36</v>
      </c>
      <c r="M46" s="132">
        <f t="shared" si="24"/>
        <v>48</v>
      </c>
      <c r="N46" s="126"/>
      <c r="O46" s="133">
        <v>4</v>
      </c>
      <c r="P46" s="134">
        <v>4</v>
      </c>
      <c r="Q46" s="135"/>
    </row>
    <row r="47" spans="1:21" ht="15.75" customHeight="1">
      <c r="A47" s="136"/>
      <c r="B47" s="125" t="s">
        <v>125</v>
      </c>
      <c r="C47" s="126"/>
      <c r="D47" s="127"/>
      <c r="E47" s="127"/>
      <c r="F47" s="128"/>
      <c r="G47" s="129">
        <v>4</v>
      </c>
      <c r="H47" s="129">
        <f t="shared" si="22"/>
        <v>120</v>
      </c>
      <c r="I47" s="130">
        <f t="shared" si="23"/>
        <v>72</v>
      </c>
      <c r="J47" s="131">
        <v>36</v>
      </c>
      <c r="K47" s="131"/>
      <c r="L47" s="131">
        <v>36</v>
      </c>
      <c r="M47" s="132">
        <f t="shared" si="24"/>
        <v>48</v>
      </c>
      <c r="N47" s="126"/>
      <c r="O47" s="133">
        <v>3</v>
      </c>
      <c r="P47" s="134">
        <v>3</v>
      </c>
      <c r="Q47" s="135"/>
    </row>
    <row r="48" spans="1:21" ht="15.75" customHeight="1">
      <c r="A48" s="124" t="s">
        <v>126</v>
      </c>
      <c r="B48" s="125" t="s">
        <v>127</v>
      </c>
      <c r="C48" s="126">
        <v>2</v>
      </c>
      <c r="D48" s="127"/>
      <c r="E48" s="127"/>
      <c r="F48" s="128"/>
      <c r="G48" s="129">
        <v>4.5</v>
      </c>
      <c r="H48" s="129">
        <f t="shared" si="22"/>
        <v>135</v>
      </c>
      <c r="I48" s="130">
        <f t="shared" si="23"/>
        <v>54</v>
      </c>
      <c r="J48" s="131">
        <v>18</v>
      </c>
      <c r="K48" s="131"/>
      <c r="L48" s="131">
        <v>36</v>
      </c>
      <c r="M48" s="132">
        <f t="shared" si="24"/>
        <v>81</v>
      </c>
      <c r="N48" s="126"/>
      <c r="O48" s="133">
        <v>3</v>
      </c>
      <c r="P48" s="134">
        <v>3</v>
      </c>
      <c r="Q48" s="135"/>
    </row>
    <row r="49" spans="1:41" ht="15.75" customHeight="1">
      <c r="A49" s="136"/>
      <c r="B49" s="125" t="s">
        <v>128</v>
      </c>
      <c r="C49" s="126"/>
      <c r="D49" s="127"/>
      <c r="E49" s="127"/>
      <c r="F49" s="128"/>
      <c r="G49" s="129">
        <v>4.5</v>
      </c>
      <c r="H49" s="129">
        <f t="shared" si="22"/>
        <v>135</v>
      </c>
      <c r="I49" s="130">
        <f t="shared" si="23"/>
        <v>54</v>
      </c>
      <c r="J49" s="131">
        <v>18</v>
      </c>
      <c r="K49" s="131"/>
      <c r="L49" s="131">
        <v>36</v>
      </c>
      <c r="M49" s="132">
        <f t="shared" si="24"/>
        <v>81</v>
      </c>
      <c r="N49" s="126"/>
      <c r="O49" s="133">
        <v>3</v>
      </c>
      <c r="P49" s="134">
        <v>3</v>
      </c>
      <c r="Q49" s="135"/>
    </row>
    <row r="50" spans="1:41" ht="16.5" customHeight="1">
      <c r="A50" s="528" t="s">
        <v>129</v>
      </c>
      <c r="B50" s="530"/>
      <c r="C50" s="530"/>
      <c r="D50" s="530"/>
      <c r="E50" s="530"/>
      <c r="F50" s="529"/>
      <c r="G50" s="73">
        <f t="shared" ref="G50:P50" si="25">G40+G42+G44+G46+G48</f>
        <v>21.5</v>
      </c>
      <c r="H50" s="74">
        <f t="shared" si="25"/>
        <v>645</v>
      </c>
      <c r="I50" s="74">
        <f t="shared" si="25"/>
        <v>285</v>
      </c>
      <c r="J50" s="74">
        <f t="shared" si="25"/>
        <v>150</v>
      </c>
      <c r="K50" s="74">
        <f t="shared" si="25"/>
        <v>0</v>
      </c>
      <c r="L50" s="74">
        <f t="shared" si="25"/>
        <v>135</v>
      </c>
      <c r="M50" s="74">
        <f t="shared" si="25"/>
        <v>360</v>
      </c>
      <c r="N50" s="74">
        <f t="shared" si="25"/>
        <v>7</v>
      </c>
      <c r="O50" s="74">
        <f t="shared" si="25"/>
        <v>10</v>
      </c>
      <c r="P50" s="74">
        <f t="shared" si="25"/>
        <v>10</v>
      </c>
      <c r="Q50" s="75">
        <f t="shared" ref="Q50:U50" si="26">SUM(Q40:Q49)</f>
        <v>0</v>
      </c>
      <c r="R50" s="76">
        <f t="shared" si="26"/>
        <v>0</v>
      </c>
      <c r="S50" s="77">
        <f t="shared" si="26"/>
        <v>0</v>
      </c>
      <c r="T50" s="77">
        <f t="shared" si="26"/>
        <v>0</v>
      </c>
      <c r="U50" s="77">
        <f t="shared" si="26"/>
        <v>0</v>
      </c>
    </row>
    <row r="51" spans="1:41" ht="15.75" customHeight="1">
      <c r="A51" s="565" t="s">
        <v>130</v>
      </c>
      <c r="B51" s="530"/>
      <c r="C51" s="530"/>
      <c r="D51" s="530"/>
      <c r="E51" s="530"/>
      <c r="F51" s="529"/>
      <c r="G51" s="164">
        <f t="shared" ref="G51:U51" si="27">G50+G36</f>
        <v>24.5</v>
      </c>
      <c r="H51" s="165">
        <f t="shared" si="27"/>
        <v>735</v>
      </c>
      <c r="I51" s="165">
        <f t="shared" si="27"/>
        <v>315</v>
      </c>
      <c r="J51" s="165">
        <f t="shared" si="27"/>
        <v>165</v>
      </c>
      <c r="K51" s="165">
        <f t="shared" si="27"/>
        <v>0</v>
      </c>
      <c r="L51" s="165">
        <f t="shared" si="27"/>
        <v>150</v>
      </c>
      <c r="M51" s="165">
        <f t="shared" si="27"/>
        <v>420</v>
      </c>
      <c r="N51" s="74">
        <f t="shared" si="27"/>
        <v>9</v>
      </c>
      <c r="O51" s="74">
        <f t="shared" si="27"/>
        <v>10</v>
      </c>
      <c r="P51" s="74">
        <f t="shared" si="27"/>
        <v>10</v>
      </c>
      <c r="Q51" s="75">
        <f t="shared" si="27"/>
        <v>0</v>
      </c>
      <c r="R51" s="76">
        <f t="shared" si="27"/>
        <v>0</v>
      </c>
      <c r="S51" s="77">
        <f t="shared" si="27"/>
        <v>0</v>
      </c>
      <c r="T51" s="77">
        <f t="shared" si="27"/>
        <v>0</v>
      </c>
      <c r="U51" s="77">
        <f t="shared" si="27"/>
        <v>0</v>
      </c>
    </row>
    <row r="52" spans="1:41" ht="15.75" customHeight="1">
      <c r="A52" s="566" t="s">
        <v>131</v>
      </c>
      <c r="B52" s="519"/>
      <c r="C52" s="519"/>
      <c r="D52" s="519"/>
      <c r="E52" s="519"/>
      <c r="F52" s="533"/>
      <c r="G52" s="165">
        <f t="shared" ref="G52:M52" si="28">G51+G30</f>
        <v>90</v>
      </c>
      <c r="H52" s="165">
        <f t="shared" si="28"/>
        <v>2700</v>
      </c>
      <c r="I52" s="165">
        <f t="shared" si="28"/>
        <v>669</v>
      </c>
      <c r="J52" s="165">
        <f t="shared" si="28"/>
        <v>315</v>
      </c>
      <c r="K52" s="165">
        <f t="shared" si="28"/>
        <v>0</v>
      </c>
      <c r="L52" s="165">
        <f t="shared" si="28"/>
        <v>354</v>
      </c>
      <c r="M52" s="165">
        <f t="shared" si="28"/>
        <v>2031</v>
      </c>
      <c r="N52" s="74">
        <f t="shared" ref="N52:Q52" si="29">N30+N51</f>
        <v>23</v>
      </c>
      <c r="O52" s="74">
        <f t="shared" si="29"/>
        <v>18</v>
      </c>
      <c r="P52" s="74">
        <f t="shared" si="29"/>
        <v>18</v>
      </c>
      <c r="Q52" s="75">
        <f t="shared" si="29"/>
        <v>0</v>
      </c>
      <c r="R52" s="13"/>
      <c r="S52" s="13"/>
      <c r="T52" s="166">
        <v>22</v>
      </c>
      <c r="U52" s="166">
        <v>22</v>
      </c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</row>
    <row r="53" spans="1:41" ht="15.75" customHeight="1">
      <c r="A53" s="555" t="s">
        <v>132</v>
      </c>
      <c r="B53" s="530"/>
      <c r="C53" s="530"/>
      <c r="D53" s="530"/>
      <c r="E53" s="530"/>
      <c r="F53" s="530"/>
      <c r="G53" s="530"/>
      <c r="H53" s="530"/>
      <c r="I53" s="530"/>
      <c r="J53" s="530"/>
      <c r="K53" s="530"/>
      <c r="L53" s="530"/>
      <c r="M53" s="529"/>
      <c r="N53" s="74">
        <f t="shared" ref="N53:U53" si="30">N52</f>
        <v>23</v>
      </c>
      <c r="O53" s="74">
        <f t="shared" si="30"/>
        <v>18</v>
      </c>
      <c r="P53" s="74">
        <f t="shared" si="30"/>
        <v>18</v>
      </c>
      <c r="Q53" s="75">
        <f t="shared" si="30"/>
        <v>0</v>
      </c>
      <c r="R53" s="76">
        <f t="shared" si="30"/>
        <v>0</v>
      </c>
      <c r="S53" s="77">
        <f t="shared" si="30"/>
        <v>0</v>
      </c>
      <c r="T53" s="77">
        <f t="shared" si="30"/>
        <v>22</v>
      </c>
      <c r="U53" s="77">
        <f t="shared" si="30"/>
        <v>22</v>
      </c>
    </row>
    <row r="54" spans="1:41" ht="15.75" customHeight="1">
      <c r="A54" s="555" t="s">
        <v>133</v>
      </c>
      <c r="B54" s="530"/>
      <c r="C54" s="530"/>
      <c r="D54" s="530"/>
      <c r="E54" s="530"/>
      <c r="F54" s="530"/>
      <c r="G54" s="530"/>
      <c r="H54" s="530"/>
      <c r="I54" s="530"/>
      <c r="J54" s="530"/>
      <c r="K54" s="530"/>
      <c r="L54" s="530"/>
      <c r="M54" s="529"/>
      <c r="N54" s="74">
        <v>3</v>
      </c>
      <c r="O54" s="167"/>
      <c r="P54" s="168">
        <v>3</v>
      </c>
      <c r="Q54" s="169"/>
      <c r="S54" s="170"/>
      <c r="T54" s="170"/>
      <c r="U54" s="170"/>
    </row>
    <row r="55" spans="1:41" ht="15.75" customHeight="1">
      <c r="A55" s="555" t="s">
        <v>134</v>
      </c>
      <c r="B55" s="530"/>
      <c r="C55" s="530"/>
      <c r="D55" s="530"/>
      <c r="E55" s="530"/>
      <c r="F55" s="530"/>
      <c r="G55" s="530"/>
      <c r="H55" s="530"/>
      <c r="I55" s="530"/>
      <c r="J55" s="530"/>
      <c r="K55" s="530"/>
      <c r="L55" s="530"/>
      <c r="M55" s="529"/>
      <c r="N55" s="122">
        <v>5</v>
      </c>
      <c r="O55" s="171"/>
      <c r="P55" s="172">
        <v>5</v>
      </c>
      <c r="Q55" s="173">
        <v>1</v>
      </c>
      <c r="S55" s="170"/>
      <c r="T55" s="170"/>
      <c r="U55" s="170"/>
    </row>
    <row r="56" spans="1:41" ht="15.75" customHeight="1">
      <c r="A56" s="555" t="s">
        <v>135</v>
      </c>
      <c r="B56" s="530"/>
      <c r="C56" s="530"/>
      <c r="D56" s="530"/>
      <c r="E56" s="530"/>
      <c r="F56" s="530"/>
      <c r="G56" s="530"/>
      <c r="H56" s="530"/>
      <c r="I56" s="530"/>
      <c r="J56" s="530"/>
      <c r="K56" s="530"/>
      <c r="L56" s="530"/>
      <c r="M56" s="529"/>
      <c r="N56" s="174"/>
      <c r="O56" s="175"/>
      <c r="P56" s="175"/>
      <c r="Q56" s="176"/>
      <c r="S56" s="170"/>
      <c r="T56" s="170"/>
      <c r="U56" s="170"/>
    </row>
    <row r="57" spans="1:41" ht="15.75" customHeight="1">
      <c r="A57" s="556" t="s">
        <v>136</v>
      </c>
      <c r="B57" s="517"/>
      <c r="C57" s="517"/>
      <c r="D57" s="517"/>
      <c r="E57" s="517"/>
      <c r="F57" s="517"/>
      <c r="G57" s="517"/>
      <c r="H57" s="517"/>
      <c r="I57" s="517"/>
      <c r="J57" s="517"/>
      <c r="K57" s="517"/>
      <c r="L57" s="517"/>
      <c r="M57" s="548"/>
      <c r="N57" s="177"/>
      <c r="O57" s="175"/>
      <c r="P57" s="175"/>
      <c r="Q57" s="178"/>
      <c r="S57" s="170"/>
      <c r="T57" s="170"/>
      <c r="U57" s="170"/>
    </row>
    <row r="58" spans="1:41" ht="15.75" customHeight="1">
      <c r="A58" s="557" t="s">
        <v>137</v>
      </c>
      <c r="B58" s="530"/>
      <c r="C58" s="530"/>
      <c r="D58" s="530"/>
      <c r="E58" s="530"/>
      <c r="F58" s="530"/>
      <c r="G58" s="530"/>
      <c r="H58" s="530"/>
      <c r="I58" s="530"/>
      <c r="J58" s="530"/>
      <c r="K58" s="530"/>
      <c r="L58" s="530"/>
      <c r="M58" s="529"/>
      <c r="N58" s="558" t="s">
        <v>138</v>
      </c>
      <c r="O58" s="554"/>
      <c r="P58" s="559"/>
      <c r="Q58" s="179">
        <f>G30/G52*100</f>
        <v>72.777777777777771</v>
      </c>
      <c r="R58" s="180">
        <f>SUM(N58:Q58)</f>
        <v>72.777777777777771</v>
      </c>
      <c r="S58" s="170"/>
      <c r="T58" s="170"/>
      <c r="U58" s="170"/>
    </row>
    <row r="59" spans="1:41" ht="15.75" customHeight="1">
      <c r="A59" s="181"/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560" t="s">
        <v>139</v>
      </c>
      <c r="O59" s="536"/>
      <c r="P59" s="537"/>
      <c r="Q59" s="182">
        <f>100-Q58</f>
        <v>27.222222222222229</v>
      </c>
      <c r="R59" s="170"/>
      <c r="S59" s="170"/>
      <c r="T59" s="170"/>
      <c r="U59" s="170"/>
    </row>
    <row r="60" spans="1:41" ht="15.75" customHeight="1">
      <c r="Q60" s="183"/>
    </row>
    <row r="61" spans="1:41" ht="15.75" customHeight="1"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Q61" s="183"/>
    </row>
    <row r="62" spans="1:41" ht="15.75" customHeight="1">
      <c r="B62" s="184" t="s">
        <v>140</v>
      </c>
      <c r="C62" s="184"/>
      <c r="D62" s="561"/>
      <c r="E62" s="562"/>
      <c r="F62" s="562"/>
      <c r="G62" s="562"/>
      <c r="H62" s="184"/>
      <c r="I62" s="563" t="s">
        <v>141</v>
      </c>
      <c r="J62" s="554"/>
      <c r="K62" s="554"/>
      <c r="Q62" s="183"/>
    </row>
    <row r="63" spans="1:41" ht="15.75" customHeight="1">
      <c r="Q63" s="183"/>
    </row>
    <row r="64" spans="1:41" ht="15.75" customHeight="1">
      <c r="B64" s="184" t="s">
        <v>142</v>
      </c>
      <c r="C64" s="184"/>
      <c r="D64" s="561"/>
      <c r="E64" s="562"/>
      <c r="F64" s="562"/>
      <c r="G64" s="562"/>
      <c r="H64" s="184"/>
      <c r="I64" s="563" t="s">
        <v>143</v>
      </c>
      <c r="J64" s="554"/>
      <c r="K64" s="554"/>
      <c r="Q64" s="183"/>
    </row>
    <row r="65" spans="1:41" ht="15.75" customHeight="1">
      <c r="Q65" s="183"/>
    </row>
    <row r="66" spans="1:41" ht="15.75" customHeight="1">
      <c r="B66" s="184" t="s">
        <v>144</v>
      </c>
      <c r="C66" s="184"/>
      <c r="D66" s="561"/>
      <c r="E66" s="562"/>
      <c r="F66" s="562"/>
      <c r="G66" s="562"/>
      <c r="H66" s="184"/>
      <c r="I66" s="563" t="s">
        <v>143</v>
      </c>
      <c r="J66" s="554"/>
      <c r="K66" s="554"/>
      <c r="Q66" s="183"/>
    </row>
    <row r="67" spans="1:41" ht="15.75" customHeight="1">
      <c r="B67" s="186"/>
      <c r="C67" s="553"/>
      <c r="D67" s="554"/>
      <c r="E67" s="554"/>
      <c r="F67" s="554"/>
      <c r="G67" s="554"/>
      <c r="H67" s="554"/>
      <c r="I67" s="554"/>
      <c r="J67" s="554"/>
      <c r="K67" s="554"/>
      <c r="L67" s="188"/>
      <c r="M67" s="188"/>
      <c r="Q67" s="183"/>
    </row>
    <row r="68" spans="1:41" ht="15.75" customHeight="1">
      <c r="A68" s="7"/>
      <c r="B68" s="170"/>
      <c r="C68" s="189"/>
      <c r="D68" s="190"/>
      <c r="E68" s="190"/>
      <c r="F68" s="189"/>
      <c r="G68" s="189"/>
      <c r="H68" s="189"/>
      <c r="I68" s="170"/>
      <c r="J68" s="170"/>
      <c r="K68" s="170"/>
      <c r="L68" s="170"/>
      <c r="M68" s="170"/>
      <c r="N68" s="170"/>
      <c r="O68" s="170"/>
      <c r="P68" s="170"/>
      <c r="Q68" s="191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</row>
    <row r="69" spans="1:41" ht="15.75" customHeight="1">
      <c r="A69" s="7"/>
      <c r="B69" s="14"/>
      <c r="C69" s="190"/>
      <c r="D69" s="190"/>
      <c r="E69" s="190"/>
      <c r="F69" s="190"/>
      <c r="G69" s="190"/>
      <c r="H69" s="190"/>
      <c r="I69" s="14"/>
      <c r="J69" s="14"/>
      <c r="K69" s="14"/>
      <c r="L69" s="14"/>
      <c r="M69" s="14"/>
      <c r="N69" s="14"/>
      <c r="O69" s="14"/>
      <c r="P69" s="14"/>
      <c r="Q69" s="19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</row>
    <row r="70" spans="1:41" ht="15.75" customHeight="1">
      <c r="A70" s="7"/>
      <c r="B70" s="14"/>
      <c r="C70" s="190"/>
      <c r="D70" s="190"/>
      <c r="E70" s="190"/>
      <c r="F70" s="190"/>
      <c r="G70" s="190"/>
      <c r="H70" s="190"/>
      <c r="I70" s="14"/>
      <c r="J70" s="14"/>
      <c r="K70" s="14"/>
      <c r="L70" s="14"/>
      <c r="M70" s="14"/>
      <c r="N70" s="14"/>
      <c r="O70" s="14"/>
      <c r="P70" s="14"/>
      <c r="Q70" s="19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</row>
    <row r="71" spans="1:41" ht="15.75" customHeight="1">
      <c r="A71" s="7"/>
      <c r="B71" s="14"/>
      <c r="C71" s="190"/>
      <c r="D71" s="190"/>
      <c r="E71" s="190"/>
      <c r="F71" s="190"/>
      <c r="G71" s="190"/>
      <c r="H71" s="190"/>
      <c r="I71" s="14"/>
      <c r="J71" s="14"/>
      <c r="K71" s="14"/>
      <c r="L71" s="14"/>
      <c r="M71" s="14"/>
      <c r="N71" s="14"/>
      <c r="O71" s="14"/>
      <c r="P71" s="14"/>
      <c r="Q71" s="19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</row>
    <row r="72" spans="1:41" ht="15.75" customHeight="1">
      <c r="A72" s="7"/>
      <c r="B72" s="14"/>
      <c r="C72" s="190"/>
      <c r="D72" s="190"/>
      <c r="E72" s="190"/>
      <c r="F72" s="190"/>
      <c r="G72" s="190"/>
      <c r="H72" s="190"/>
      <c r="I72" s="14"/>
      <c r="J72" s="14"/>
      <c r="K72" s="14"/>
      <c r="L72" s="14"/>
      <c r="M72" s="14"/>
      <c r="N72" s="14"/>
      <c r="O72" s="14"/>
      <c r="P72" s="14"/>
      <c r="Q72" s="19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</row>
    <row r="73" spans="1:41" ht="15.75" customHeight="1">
      <c r="A73" s="7"/>
      <c r="B73" s="14"/>
      <c r="C73" s="190"/>
      <c r="D73" s="190"/>
      <c r="E73" s="190"/>
      <c r="F73" s="190"/>
      <c r="G73" s="190"/>
      <c r="H73" s="190"/>
      <c r="I73" s="14"/>
      <c r="J73" s="14"/>
      <c r="K73" s="14"/>
      <c r="L73" s="14"/>
      <c r="M73" s="14"/>
      <c r="N73" s="14"/>
      <c r="O73" s="14"/>
      <c r="P73" s="14"/>
      <c r="Q73" s="192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</row>
    <row r="74" spans="1:41" ht="15.75" customHeight="1">
      <c r="A74" s="7"/>
      <c r="B74" s="14"/>
      <c r="C74" s="190"/>
      <c r="D74" s="190"/>
      <c r="E74" s="190"/>
      <c r="F74" s="190"/>
      <c r="G74" s="190"/>
      <c r="H74" s="190"/>
      <c r="I74" s="14"/>
      <c r="J74" s="14"/>
      <c r="K74" s="14"/>
      <c r="L74" s="14"/>
      <c r="M74" s="14"/>
      <c r="N74" s="14"/>
      <c r="O74" s="14"/>
      <c r="P74" s="14"/>
      <c r="Q74" s="19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</row>
    <row r="75" spans="1:41" ht="15.75" customHeight="1">
      <c r="A75" s="7"/>
      <c r="B75" s="14"/>
      <c r="C75" s="190"/>
      <c r="D75" s="190"/>
      <c r="E75" s="190"/>
      <c r="F75" s="190"/>
      <c r="G75" s="190"/>
      <c r="H75" s="190"/>
      <c r="I75" s="14"/>
      <c r="J75" s="14"/>
      <c r="K75" s="14"/>
      <c r="L75" s="14"/>
      <c r="M75" s="14"/>
      <c r="N75" s="14"/>
      <c r="O75" s="14"/>
      <c r="P75" s="14"/>
      <c r="Q75" s="192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</row>
    <row r="76" spans="1:41" ht="15.75" customHeight="1">
      <c r="A76" s="7"/>
      <c r="B76" s="14"/>
      <c r="C76" s="190"/>
      <c r="D76" s="190"/>
      <c r="E76" s="190"/>
      <c r="F76" s="190"/>
      <c r="G76" s="190"/>
      <c r="H76" s="190"/>
      <c r="I76" s="14"/>
      <c r="J76" s="14"/>
      <c r="K76" s="14"/>
      <c r="L76" s="14"/>
      <c r="M76" s="14"/>
      <c r="N76" s="14"/>
      <c r="O76" s="14"/>
      <c r="P76" s="14"/>
      <c r="Q76" s="192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</row>
    <row r="77" spans="1:41" ht="15.75" customHeight="1">
      <c r="A77" s="7"/>
      <c r="B77" s="14"/>
      <c r="C77" s="190"/>
      <c r="D77" s="190"/>
      <c r="E77" s="190"/>
      <c r="F77" s="190"/>
      <c r="G77" s="190"/>
      <c r="H77" s="190"/>
      <c r="I77" s="14"/>
      <c r="J77" s="14"/>
      <c r="K77" s="14"/>
      <c r="L77" s="14"/>
      <c r="M77" s="14"/>
      <c r="N77" s="14"/>
      <c r="O77" s="14"/>
      <c r="P77" s="14"/>
      <c r="Q77" s="19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</row>
    <row r="78" spans="1:41" ht="15.75" customHeight="1">
      <c r="A78" s="7"/>
      <c r="B78" s="14"/>
      <c r="C78" s="190"/>
      <c r="D78" s="190"/>
      <c r="E78" s="190"/>
      <c r="F78" s="190"/>
      <c r="G78" s="190"/>
      <c r="H78" s="190"/>
      <c r="I78" s="14"/>
      <c r="J78" s="14"/>
      <c r="K78" s="14"/>
      <c r="L78" s="14"/>
      <c r="M78" s="14"/>
      <c r="N78" s="14"/>
      <c r="O78" s="14"/>
      <c r="P78" s="14"/>
      <c r="Q78" s="19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</row>
    <row r="79" spans="1:41" ht="15.75" customHeight="1">
      <c r="A79" s="7"/>
      <c r="B79" s="14"/>
      <c r="C79" s="190"/>
      <c r="D79" s="190"/>
      <c r="E79" s="190"/>
      <c r="F79" s="190"/>
      <c r="G79" s="190"/>
      <c r="H79" s="190"/>
      <c r="I79" s="14"/>
      <c r="J79" s="14"/>
      <c r="K79" s="14"/>
      <c r="L79" s="14"/>
      <c r="M79" s="14"/>
      <c r="N79" s="14"/>
      <c r="O79" s="14"/>
      <c r="P79" s="14"/>
      <c r="Q79" s="19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</row>
    <row r="80" spans="1:41" ht="15.75" customHeight="1">
      <c r="A80" s="7"/>
      <c r="B80" s="14"/>
      <c r="C80" s="190"/>
      <c r="D80" s="190"/>
      <c r="E80" s="190"/>
      <c r="F80" s="190"/>
      <c r="G80" s="190"/>
      <c r="H80" s="190"/>
      <c r="I80" s="14"/>
      <c r="J80" s="14"/>
      <c r="K80" s="14"/>
      <c r="L80" s="14"/>
      <c r="M80" s="14"/>
      <c r="N80" s="14"/>
      <c r="O80" s="14"/>
      <c r="P80" s="14"/>
      <c r="Q80" s="19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</row>
    <row r="81" spans="1:41" ht="15.75" customHeight="1">
      <c r="A81" s="7"/>
      <c r="B81" s="14"/>
      <c r="C81" s="190"/>
      <c r="D81" s="190"/>
      <c r="E81" s="190"/>
      <c r="F81" s="190"/>
      <c r="G81" s="190"/>
      <c r="H81" s="190"/>
      <c r="I81" s="14"/>
      <c r="J81" s="14"/>
      <c r="K81" s="14"/>
      <c r="L81" s="14"/>
      <c r="M81" s="14"/>
      <c r="N81" s="14"/>
      <c r="O81" s="14"/>
      <c r="P81" s="14"/>
      <c r="Q81" s="19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</row>
    <row r="82" spans="1:41" ht="15.75" customHeight="1">
      <c r="A82" s="7"/>
      <c r="B82" s="14"/>
      <c r="C82" s="190"/>
      <c r="D82" s="190"/>
      <c r="E82" s="190"/>
      <c r="F82" s="190"/>
      <c r="G82" s="190"/>
      <c r="H82" s="190"/>
      <c r="I82" s="14"/>
      <c r="J82" s="14"/>
      <c r="K82" s="14"/>
      <c r="L82" s="14"/>
      <c r="M82" s="14"/>
      <c r="N82" s="14"/>
      <c r="O82" s="14"/>
      <c r="P82" s="14"/>
      <c r="Q82" s="192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</row>
    <row r="83" spans="1:41" ht="15.75" customHeight="1">
      <c r="A83" s="7"/>
      <c r="B83" s="14"/>
      <c r="C83" s="190"/>
      <c r="D83" s="190"/>
      <c r="E83" s="190"/>
      <c r="F83" s="190"/>
      <c r="G83" s="190"/>
      <c r="H83" s="190"/>
      <c r="I83" s="14"/>
      <c r="J83" s="14"/>
      <c r="K83" s="14"/>
      <c r="L83" s="14"/>
      <c r="M83" s="14"/>
      <c r="N83" s="14"/>
      <c r="O83" s="14"/>
      <c r="P83" s="14"/>
      <c r="Q83" s="192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</row>
    <row r="84" spans="1:41" ht="15.75" customHeight="1">
      <c r="A84" s="7"/>
      <c r="B84" s="14"/>
      <c r="C84" s="190"/>
      <c r="D84" s="190"/>
      <c r="E84" s="190"/>
      <c r="F84" s="190"/>
      <c r="G84" s="190"/>
      <c r="H84" s="190"/>
      <c r="I84" s="14"/>
      <c r="J84" s="14"/>
      <c r="K84" s="14"/>
      <c r="L84" s="14"/>
      <c r="M84" s="14"/>
      <c r="N84" s="14"/>
      <c r="O84" s="14"/>
      <c r="P84" s="14"/>
      <c r="Q84" s="19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</row>
    <row r="85" spans="1:41" ht="15.75" customHeight="1">
      <c r="A85" s="7"/>
      <c r="B85" s="14"/>
      <c r="C85" s="190"/>
      <c r="D85" s="190"/>
      <c r="E85" s="190"/>
      <c r="F85" s="190"/>
      <c r="G85" s="190"/>
      <c r="H85" s="190"/>
      <c r="I85" s="14"/>
      <c r="J85" s="14"/>
      <c r="K85" s="14"/>
      <c r="L85" s="14"/>
      <c r="M85" s="14"/>
      <c r="N85" s="14"/>
      <c r="O85" s="14"/>
      <c r="P85" s="14"/>
      <c r="Q85" s="192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</row>
    <row r="86" spans="1:41" ht="15.75" customHeight="1">
      <c r="A86" s="7"/>
      <c r="B86" s="14"/>
      <c r="C86" s="190"/>
      <c r="D86" s="190"/>
      <c r="E86" s="190"/>
      <c r="F86" s="190"/>
      <c r="G86" s="190"/>
      <c r="H86" s="190"/>
      <c r="I86" s="14"/>
      <c r="J86" s="14"/>
      <c r="K86" s="14"/>
      <c r="L86" s="14"/>
      <c r="M86" s="14"/>
      <c r="N86" s="14"/>
      <c r="O86" s="14"/>
      <c r="P86" s="14"/>
      <c r="Q86" s="192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</row>
    <row r="87" spans="1:41" ht="15.75" customHeight="1">
      <c r="A87" s="7"/>
      <c r="B87" s="14"/>
      <c r="C87" s="190"/>
      <c r="D87" s="190"/>
      <c r="E87" s="190"/>
      <c r="F87" s="190"/>
      <c r="G87" s="190"/>
      <c r="H87" s="190"/>
      <c r="I87" s="14"/>
      <c r="J87" s="14"/>
      <c r="K87" s="14"/>
      <c r="L87" s="14"/>
      <c r="M87" s="14"/>
      <c r="N87" s="14"/>
      <c r="O87" s="14"/>
      <c r="P87" s="14"/>
      <c r="Q87" s="192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</row>
    <row r="88" spans="1:41" ht="15.75" customHeight="1">
      <c r="A88" s="7"/>
      <c r="B88" s="14"/>
      <c r="C88" s="190"/>
      <c r="D88" s="190"/>
      <c r="E88" s="190"/>
      <c r="F88" s="190"/>
      <c r="G88" s="190"/>
      <c r="H88" s="190"/>
      <c r="I88" s="14"/>
      <c r="J88" s="14"/>
      <c r="K88" s="14"/>
      <c r="L88" s="14"/>
      <c r="M88" s="14"/>
      <c r="N88" s="14"/>
      <c r="O88" s="14"/>
      <c r="P88" s="14"/>
      <c r="Q88" s="19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</row>
    <row r="89" spans="1:41" ht="15.75" customHeight="1">
      <c r="A89" s="7"/>
      <c r="B89" s="14"/>
      <c r="C89" s="190"/>
      <c r="D89" s="190"/>
      <c r="E89" s="190"/>
      <c r="F89" s="190"/>
      <c r="G89" s="190"/>
      <c r="H89" s="190"/>
      <c r="I89" s="14"/>
      <c r="J89" s="14"/>
      <c r="K89" s="14"/>
      <c r="L89" s="14"/>
      <c r="M89" s="14"/>
      <c r="N89" s="14"/>
      <c r="O89" s="14"/>
      <c r="P89" s="14"/>
      <c r="Q89" s="192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</row>
    <row r="90" spans="1:41" ht="15.75" customHeight="1">
      <c r="A90" s="7"/>
      <c r="B90" s="14"/>
      <c r="C90" s="190"/>
      <c r="D90" s="190"/>
      <c r="E90" s="190"/>
      <c r="F90" s="190"/>
      <c r="G90" s="190"/>
      <c r="H90" s="190"/>
      <c r="I90" s="14"/>
      <c r="J90" s="14"/>
      <c r="K90" s="14"/>
      <c r="L90" s="14"/>
      <c r="M90" s="14"/>
      <c r="N90" s="14"/>
      <c r="O90" s="14"/>
      <c r="P90" s="14"/>
      <c r="Q90" s="192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</row>
    <row r="91" spans="1:41" ht="15.75" customHeight="1">
      <c r="A91" s="7"/>
      <c r="B91" s="14"/>
      <c r="C91" s="190"/>
      <c r="D91" s="190"/>
      <c r="E91" s="190"/>
      <c r="F91" s="190"/>
      <c r="G91" s="190"/>
      <c r="H91" s="190"/>
      <c r="I91" s="14"/>
      <c r="J91" s="14"/>
      <c r="K91" s="14"/>
      <c r="L91" s="14"/>
      <c r="M91" s="14"/>
      <c r="N91" s="14"/>
      <c r="O91" s="14"/>
      <c r="P91" s="14"/>
      <c r="Q91" s="192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</row>
    <row r="92" spans="1:41" ht="15.75" customHeight="1">
      <c r="A92" s="7"/>
      <c r="B92" s="14"/>
      <c r="C92" s="190"/>
      <c r="D92" s="190"/>
      <c r="E92" s="190"/>
      <c r="F92" s="190"/>
      <c r="G92" s="190"/>
      <c r="H92" s="190"/>
      <c r="I92" s="14"/>
      <c r="J92" s="14"/>
      <c r="K92" s="14"/>
      <c r="L92" s="14"/>
      <c r="M92" s="14"/>
      <c r="N92" s="14"/>
      <c r="O92" s="14"/>
      <c r="P92" s="14"/>
      <c r="Q92" s="19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</row>
    <row r="93" spans="1:41" ht="15.75" customHeight="1">
      <c r="A93" s="7"/>
      <c r="B93" s="14"/>
      <c r="C93" s="190"/>
      <c r="D93" s="190"/>
      <c r="E93" s="190"/>
      <c r="F93" s="190"/>
      <c r="G93" s="190"/>
      <c r="H93" s="190"/>
      <c r="I93" s="14"/>
      <c r="J93" s="14"/>
      <c r="K93" s="14"/>
      <c r="L93" s="14"/>
      <c r="M93" s="14"/>
      <c r="N93" s="14"/>
      <c r="O93" s="14"/>
      <c r="P93" s="14"/>
      <c r="Q93" s="19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</row>
    <row r="94" spans="1:41" ht="15.75" customHeight="1">
      <c r="A94" s="7"/>
      <c r="B94" s="14"/>
      <c r="C94" s="190"/>
      <c r="D94" s="190"/>
      <c r="E94" s="190"/>
      <c r="F94" s="190"/>
      <c r="G94" s="190"/>
      <c r="H94" s="190"/>
      <c r="I94" s="14"/>
      <c r="J94" s="14"/>
      <c r="K94" s="14"/>
      <c r="L94" s="14"/>
      <c r="M94" s="14"/>
      <c r="N94" s="14"/>
      <c r="O94" s="14"/>
      <c r="P94" s="14"/>
      <c r="Q94" s="19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</row>
    <row r="95" spans="1:41" ht="15.75" customHeight="1">
      <c r="A95" s="7"/>
      <c r="B95" s="14"/>
      <c r="C95" s="190"/>
      <c r="D95" s="190"/>
      <c r="E95" s="190"/>
      <c r="F95" s="190"/>
      <c r="G95" s="190"/>
      <c r="H95" s="190"/>
      <c r="I95" s="14"/>
      <c r="J95" s="14"/>
      <c r="K95" s="14"/>
      <c r="L95" s="14"/>
      <c r="M95" s="14"/>
      <c r="N95" s="14"/>
      <c r="O95" s="14"/>
      <c r="P95" s="14"/>
      <c r="Q95" s="192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</row>
    <row r="96" spans="1:41" ht="15.75" customHeight="1">
      <c r="A96" s="7"/>
      <c r="B96" s="14"/>
      <c r="C96" s="190"/>
      <c r="D96" s="190"/>
      <c r="E96" s="190"/>
      <c r="F96" s="190"/>
      <c r="G96" s="190"/>
      <c r="H96" s="190"/>
      <c r="I96" s="14"/>
      <c r="J96" s="14"/>
      <c r="K96" s="14"/>
      <c r="L96" s="14"/>
      <c r="M96" s="14"/>
      <c r="N96" s="14"/>
      <c r="O96" s="14"/>
      <c r="P96" s="14"/>
      <c r="Q96" s="192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</row>
    <row r="97" spans="1:41" ht="15.75" customHeight="1">
      <c r="A97" s="7"/>
      <c r="B97" s="14"/>
      <c r="C97" s="190"/>
      <c r="D97" s="190"/>
      <c r="E97" s="190"/>
      <c r="F97" s="190"/>
      <c r="G97" s="190"/>
      <c r="H97" s="190"/>
      <c r="I97" s="14"/>
      <c r="J97" s="14"/>
      <c r="K97" s="14"/>
      <c r="L97" s="14"/>
      <c r="M97" s="14"/>
      <c r="N97" s="14"/>
      <c r="O97" s="14"/>
      <c r="P97" s="14"/>
      <c r="Q97" s="192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</row>
    <row r="98" spans="1:41" ht="15.75" customHeight="1">
      <c r="A98" s="7"/>
      <c r="B98" s="14"/>
      <c r="C98" s="190"/>
      <c r="D98" s="190"/>
      <c r="E98" s="190"/>
      <c r="F98" s="190"/>
      <c r="G98" s="190"/>
      <c r="H98" s="190"/>
      <c r="I98" s="14"/>
      <c r="J98" s="14"/>
      <c r="K98" s="14"/>
      <c r="L98" s="14"/>
      <c r="M98" s="14"/>
      <c r="N98" s="14"/>
      <c r="O98" s="14"/>
      <c r="P98" s="14"/>
      <c r="Q98" s="192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</row>
    <row r="99" spans="1:41" ht="15.75" customHeight="1">
      <c r="A99" s="7"/>
      <c r="B99" s="14"/>
      <c r="C99" s="190"/>
      <c r="D99" s="190"/>
      <c r="E99" s="190"/>
      <c r="F99" s="190"/>
      <c r="G99" s="190"/>
      <c r="H99" s="190"/>
      <c r="I99" s="14"/>
      <c r="J99" s="14"/>
      <c r="K99" s="14"/>
      <c r="L99" s="14"/>
      <c r="M99" s="14"/>
      <c r="N99" s="14"/>
      <c r="O99" s="14"/>
      <c r="P99" s="14"/>
      <c r="Q99" s="192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</row>
    <row r="100" spans="1:41" ht="15.75" customHeight="1">
      <c r="A100" s="7"/>
      <c r="B100" s="14"/>
      <c r="C100" s="190"/>
      <c r="D100" s="190"/>
      <c r="E100" s="190"/>
      <c r="F100" s="190"/>
      <c r="G100" s="190"/>
      <c r="H100" s="190"/>
      <c r="I100" s="14"/>
      <c r="J100" s="14"/>
      <c r="K100" s="14"/>
      <c r="L100" s="14"/>
      <c r="M100" s="14"/>
      <c r="N100" s="14"/>
      <c r="O100" s="14"/>
      <c r="P100" s="14"/>
      <c r="Q100" s="192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</row>
    <row r="101" spans="1:41" ht="15.75" customHeight="1">
      <c r="A101" s="7"/>
      <c r="B101" s="14"/>
      <c r="C101" s="190"/>
      <c r="D101" s="190"/>
      <c r="E101" s="190"/>
      <c r="F101" s="190"/>
      <c r="G101" s="190"/>
      <c r="H101" s="190"/>
      <c r="I101" s="14"/>
      <c r="J101" s="14"/>
      <c r="K101" s="14"/>
      <c r="L101" s="14"/>
      <c r="M101" s="14"/>
      <c r="N101" s="14"/>
      <c r="O101" s="14"/>
      <c r="P101" s="14"/>
      <c r="Q101" s="19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</row>
    <row r="102" spans="1:41" ht="15.75" customHeight="1">
      <c r="A102" s="7"/>
      <c r="B102" s="14"/>
      <c r="C102" s="190"/>
      <c r="D102" s="190"/>
      <c r="E102" s="190"/>
      <c r="F102" s="190"/>
      <c r="G102" s="190"/>
      <c r="H102" s="190"/>
      <c r="I102" s="14"/>
      <c r="J102" s="14"/>
      <c r="K102" s="14"/>
      <c r="L102" s="14"/>
      <c r="M102" s="14"/>
      <c r="N102" s="14"/>
      <c r="O102" s="14"/>
      <c r="P102" s="14"/>
      <c r="Q102" s="192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</row>
    <row r="103" spans="1:41" ht="15.75" customHeight="1">
      <c r="A103" s="7"/>
      <c r="B103" s="14"/>
      <c r="C103" s="190"/>
      <c r="D103" s="190"/>
      <c r="E103" s="190"/>
      <c r="F103" s="190"/>
      <c r="G103" s="190"/>
      <c r="H103" s="190"/>
      <c r="I103" s="14"/>
      <c r="J103" s="14"/>
      <c r="K103" s="14"/>
      <c r="L103" s="14"/>
      <c r="M103" s="14"/>
      <c r="N103" s="14"/>
      <c r="O103" s="14"/>
      <c r="P103" s="14"/>
      <c r="Q103" s="19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</row>
    <row r="104" spans="1:41" ht="15.75" customHeight="1">
      <c r="A104" s="7"/>
      <c r="B104" s="14"/>
      <c r="C104" s="190"/>
      <c r="D104" s="190"/>
      <c r="E104" s="190"/>
      <c r="F104" s="190"/>
      <c r="G104" s="190"/>
      <c r="H104" s="190"/>
      <c r="I104" s="14"/>
      <c r="J104" s="14"/>
      <c r="K104" s="14"/>
      <c r="L104" s="14"/>
      <c r="M104" s="14"/>
      <c r="N104" s="14"/>
      <c r="O104" s="14"/>
      <c r="P104" s="14"/>
      <c r="Q104" s="19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</row>
    <row r="105" spans="1:41" ht="15.75" customHeight="1">
      <c r="A105" s="7"/>
      <c r="B105" s="14"/>
      <c r="C105" s="190"/>
      <c r="D105" s="190"/>
      <c r="E105" s="190"/>
      <c r="F105" s="190"/>
      <c r="G105" s="190"/>
      <c r="H105" s="190"/>
      <c r="I105" s="14"/>
      <c r="J105" s="14"/>
      <c r="K105" s="14"/>
      <c r="L105" s="14"/>
      <c r="M105" s="14"/>
      <c r="N105" s="14"/>
      <c r="O105" s="14"/>
      <c r="P105" s="14"/>
      <c r="Q105" s="19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</row>
    <row r="106" spans="1:41" ht="15.75" customHeight="1">
      <c r="A106" s="7"/>
      <c r="B106" s="14"/>
      <c r="C106" s="190"/>
      <c r="D106" s="190"/>
      <c r="E106" s="190"/>
      <c r="F106" s="190"/>
      <c r="G106" s="190"/>
      <c r="H106" s="190"/>
      <c r="I106" s="14"/>
      <c r="J106" s="14"/>
      <c r="K106" s="14"/>
      <c r="L106" s="14"/>
      <c r="M106" s="14"/>
      <c r="N106" s="14"/>
      <c r="O106" s="14"/>
      <c r="P106" s="14"/>
      <c r="Q106" s="19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</row>
    <row r="107" spans="1:41" ht="15.75" customHeight="1">
      <c r="A107" s="7"/>
      <c r="B107" s="14"/>
      <c r="C107" s="190"/>
      <c r="D107" s="190"/>
      <c r="E107" s="190"/>
      <c r="F107" s="190"/>
      <c r="G107" s="190"/>
      <c r="H107" s="190"/>
      <c r="I107" s="14"/>
      <c r="J107" s="14"/>
      <c r="K107" s="14"/>
      <c r="L107" s="14"/>
      <c r="M107" s="14"/>
      <c r="N107" s="14"/>
      <c r="O107" s="14"/>
      <c r="P107" s="14"/>
      <c r="Q107" s="19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</row>
    <row r="108" spans="1:41" ht="15.75" customHeight="1">
      <c r="A108" s="7"/>
      <c r="B108" s="14"/>
      <c r="C108" s="190"/>
      <c r="D108" s="190"/>
      <c r="E108" s="190"/>
      <c r="F108" s="190"/>
      <c r="G108" s="190"/>
      <c r="H108" s="190"/>
      <c r="I108" s="14"/>
      <c r="J108" s="14"/>
      <c r="K108" s="14"/>
      <c r="L108" s="14"/>
      <c r="M108" s="14"/>
      <c r="N108" s="14"/>
      <c r="O108" s="14"/>
      <c r="P108" s="14"/>
      <c r="Q108" s="19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</row>
    <row r="109" spans="1:41" ht="15.75" customHeight="1">
      <c r="A109" s="7"/>
      <c r="B109" s="14"/>
      <c r="C109" s="190"/>
      <c r="D109" s="190"/>
      <c r="E109" s="190"/>
      <c r="F109" s="190"/>
      <c r="G109" s="190"/>
      <c r="H109" s="190"/>
      <c r="I109" s="14"/>
      <c r="J109" s="14"/>
      <c r="K109" s="14"/>
      <c r="L109" s="14"/>
      <c r="M109" s="14"/>
      <c r="N109" s="14"/>
      <c r="O109" s="14"/>
      <c r="P109" s="14"/>
      <c r="Q109" s="19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</row>
    <row r="110" spans="1:41" ht="15.75" customHeight="1">
      <c r="A110" s="7"/>
      <c r="B110" s="14"/>
      <c r="C110" s="190"/>
      <c r="D110" s="190"/>
      <c r="E110" s="190"/>
      <c r="F110" s="190"/>
      <c r="G110" s="190"/>
      <c r="H110" s="190"/>
      <c r="I110" s="14"/>
      <c r="J110" s="14"/>
      <c r="K110" s="14"/>
      <c r="L110" s="14"/>
      <c r="M110" s="14"/>
      <c r="N110" s="14"/>
      <c r="O110" s="14"/>
      <c r="P110" s="14"/>
      <c r="Q110" s="19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</row>
    <row r="111" spans="1:41" ht="15.75" customHeight="1">
      <c r="A111" s="7"/>
      <c r="B111" s="14"/>
      <c r="C111" s="190"/>
      <c r="D111" s="190"/>
      <c r="E111" s="190"/>
      <c r="F111" s="190"/>
      <c r="G111" s="190"/>
      <c r="H111" s="190"/>
      <c r="I111" s="14"/>
      <c r="J111" s="14"/>
      <c r="K111" s="14"/>
      <c r="L111" s="14"/>
      <c r="M111" s="14"/>
      <c r="N111" s="14"/>
      <c r="O111" s="14"/>
      <c r="P111" s="14"/>
      <c r="Q111" s="19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</row>
    <row r="112" spans="1:41" ht="15.75" customHeight="1">
      <c r="A112" s="7"/>
      <c r="B112" s="14"/>
      <c r="C112" s="190"/>
      <c r="D112" s="190"/>
      <c r="E112" s="190"/>
      <c r="F112" s="190"/>
      <c r="G112" s="190"/>
      <c r="H112" s="190"/>
      <c r="I112" s="14"/>
      <c r="J112" s="14"/>
      <c r="K112" s="14"/>
      <c r="L112" s="14"/>
      <c r="M112" s="14"/>
      <c r="N112" s="14"/>
      <c r="O112" s="14"/>
      <c r="P112" s="14"/>
      <c r="Q112" s="19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</row>
    <row r="113" spans="1:41" ht="15.75" customHeight="1">
      <c r="A113" s="7"/>
      <c r="B113" s="14"/>
      <c r="C113" s="190"/>
      <c r="D113" s="190"/>
      <c r="E113" s="190"/>
      <c r="F113" s="190"/>
      <c r="G113" s="190"/>
      <c r="H113" s="190"/>
      <c r="I113" s="14"/>
      <c r="J113" s="14"/>
      <c r="K113" s="14"/>
      <c r="L113" s="14"/>
      <c r="M113" s="14"/>
      <c r="N113" s="14"/>
      <c r="O113" s="14"/>
      <c r="P113" s="14"/>
      <c r="Q113" s="19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</row>
    <row r="114" spans="1:41" ht="15.75" customHeight="1">
      <c r="A114" s="7"/>
      <c r="B114" s="14"/>
      <c r="C114" s="190"/>
      <c r="D114" s="190"/>
      <c r="E114" s="190"/>
      <c r="F114" s="190"/>
      <c r="G114" s="190"/>
      <c r="H114" s="190"/>
      <c r="I114" s="14"/>
      <c r="J114" s="14"/>
      <c r="K114" s="14"/>
      <c r="L114" s="14"/>
      <c r="M114" s="14"/>
      <c r="N114" s="14"/>
      <c r="O114" s="14"/>
      <c r="P114" s="14"/>
      <c r="Q114" s="192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</row>
    <row r="115" spans="1:41" ht="15.75" customHeight="1">
      <c r="A115" s="7"/>
      <c r="B115" s="14"/>
      <c r="C115" s="190"/>
      <c r="D115" s="190"/>
      <c r="E115" s="190"/>
      <c r="F115" s="190"/>
      <c r="G115" s="190"/>
      <c r="H115" s="190"/>
      <c r="I115" s="14"/>
      <c r="J115" s="14"/>
      <c r="K115" s="14"/>
      <c r="L115" s="14"/>
      <c r="M115" s="14"/>
      <c r="N115" s="14"/>
      <c r="O115" s="14"/>
      <c r="P115" s="14"/>
      <c r="Q115" s="192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</row>
    <row r="116" spans="1:41" ht="15.75" customHeight="1">
      <c r="A116" s="7"/>
      <c r="B116" s="14"/>
      <c r="C116" s="190"/>
      <c r="D116" s="190"/>
      <c r="E116" s="190"/>
      <c r="F116" s="190"/>
      <c r="G116" s="190"/>
      <c r="H116" s="190"/>
      <c r="I116" s="14"/>
      <c r="J116" s="14"/>
      <c r="K116" s="14"/>
      <c r="L116" s="14"/>
      <c r="M116" s="14"/>
      <c r="N116" s="14"/>
      <c r="O116" s="14"/>
      <c r="P116" s="14"/>
      <c r="Q116" s="192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</row>
    <row r="117" spans="1:41" ht="15.75" customHeight="1">
      <c r="A117" s="7"/>
      <c r="B117" s="14"/>
      <c r="C117" s="190"/>
      <c r="D117" s="190"/>
      <c r="E117" s="190"/>
      <c r="F117" s="190"/>
      <c r="G117" s="190"/>
      <c r="H117" s="190"/>
      <c r="I117" s="14"/>
      <c r="J117" s="14"/>
      <c r="K117" s="14"/>
      <c r="L117" s="14"/>
      <c r="M117" s="14"/>
      <c r="N117" s="14"/>
      <c r="O117" s="14"/>
      <c r="P117" s="14"/>
      <c r="Q117" s="192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</row>
    <row r="118" spans="1:41" ht="15.75" customHeight="1">
      <c r="A118" s="7"/>
      <c r="B118" s="14"/>
      <c r="C118" s="190"/>
      <c r="D118" s="190"/>
      <c r="E118" s="190"/>
      <c r="F118" s="190"/>
      <c r="G118" s="190"/>
      <c r="H118" s="190"/>
      <c r="I118" s="14"/>
      <c r="J118" s="14"/>
      <c r="K118" s="14"/>
      <c r="L118" s="14"/>
      <c r="M118" s="14"/>
      <c r="N118" s="14"/>
      <c r="O118" s="14"/>
      <c r="P118" s="14"/>
      <c r="Q118" s="192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</row>
    <row r="119" spans="1:41" ht="15.75" customHeight="1">
      <c r="A119" s="7"/>
      <c r="B119" s="14"/>
      <c r="C119" s="190"/>
      <c r="D119" s="190"/>
      <c r="E119" s="190"/>
      <c r="F119" s="190"/>
      <c r="G119" s="190"/>
      <c r="H119" s="190"/>
      <c r="I119" s="14"/>
      <c r="J119" s="14"/>
      <c r="K119" s="14"/>
      <c r="L119" s="14"/>
      <c r="M119" s="14"/>
      <c r="N119" s="14"/>
      <c r="O119" s="14"/>
      <c r="P119" s="14"/>
      <c r="Q119" s="192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</row>
    <row r="120" spans="1:41" ht="15.75" customHeight="1">
      <c r="A120" s="7"/>
      <c r="B120" s="14"/>
      <c r="C120" s="190"/>
      <c r="D120" s="190"/>
      <c r="E120" s="190"/>
      <c r="F120" s="190"/>
      <c r="G120" s="190"/>
      <c r="H120" s="190"/>
      <c r="I120" s="14"/>
      <c r="J120" s="14"/>
      <c r="K120" s="14"/>
      <c r="L120" s="14"/>
      <c r="M120" s="14"/>
      <c r="N120" s="14"/>
      <c r="O120" s="14"/>
      <c r="P120" s="14"/>
      <c r="Q120" s="192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</row>
    <row r="121" spans="1:41" ht="15.75" customHeight="1">
      <c r="A121" s="7"/>
      <c r="B121" s="14"/>
      <c r="C121" s="190"/>
      <c r="D121" s="190"/>
      <c r="E121" s="190"/>
      <c r="F121" s="190"/>
      <c r="G121" s="190"/>
      <c r="H121" s="190"/>
      <c r="I121" s="14"/>
      <c r="J121" s="14"/>
      <c r="K121" s="14"/>
      <c r="L121" s="14"/>
      <c r="M121" s="14"/>
      <c r="N121" s="14"/>
      <c r="O121" s="14"/>
      <c r="P121" s="14"/>
      <c r="Q121" s="192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</row>
    <row r="122" spans="1:41" ht="15.75" customHeight="1">
      <c r="A122" s="7"/>
      <c r="B122" s="14"/>
      <c r="C122" s="190"/>
      <c r="D122" s="190"/>
      <c r="E122" s="190"/>
      <c r="F122" s="190"/>
      <c r="G122" s="190"/>
      <c r="H122" s="190"/>
      <c r="I122" s="14"/>
      <c r="J122" s="14"/>
      <c r="K122" s="14"/>
      <c r="L122" s="14"/>
      <c r="M122" s="14"/>
      <c r="N122" s="14"/>
      <c r="O122" s="14"/>
      <c r="P122" s="14"/>
      <c r="Q122" s="192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</row>
    <row r="123" spans="1:41" ht="15.75" customHeight="1">
      <c r="A123" s="7"/>
      <c r="B123" s="14"/>
      <c r="C123" s="190"/>
      <c r="D123" s="190"/>
      <c r="E123" s="190"/>
      <c r="F123" s="190"/>
      <c r="G123" s="190"/>
      <c r="H123" s="190"/>
      <c r="I123" s="14"/>
      <c r="J123" s="14"/>
      <c r="K123" s="14"/>
      <c r="L123" s="14"/>
      <c r="M123" s="14"/>
      <c r="N123" s="14"/>
      <c r="O123" s="14"/>
      <c r="P123" s="14"/>
      <c r="Q123" s="192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</row>
    <row r="124" spans="1:41" ht="15.75" customHeight="1">
      <c r="A124" s="7"/>
      <c r="B124" s="14"/>
      <c r="C124" s="190"/>
      <c r="D124" s="190"/>
      <c r="E124" s="190"/>
      <c r="F124" s="190"/>
      <c r="G124" s="190"/>
      <c r="H124" s="190"/>
      <c r="I124" s="14"/>
      <c r="J124" s="14"/>
      <c r="K124" s="14"/>
      <c r="L124" s="14"/>
      <c r="M124" s="14"/>
      <c r="N124" s="14"/>
      <c r="O124" s="14"/>
      <c r="P124" s="14"/>
      <c r="Q124" s="192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</row>
    <row r="125" spans="1:41" ht="15.75" customHeight="1">
      <c r="A125" s="7"/>
      <c r="B125" s="14"/>
      <c r="C125" s="190"/>
      <c r="D125" s="190"/>
      <c r="E125" s="190"/>
      <c r="F125" s="190"/>
      <c r="G125" s="190"/>
      <c r="H125" s="190"/>
      <c r="I125" s="14"/>
      <c r="J125" s="14"/>
      <c r="K125" s="14"/>
      <c r="L125" s="14"/>
      <c r="M125" s="14"/>
      <c r="N125" s="14"/>
      <c r="O125" s="14"/>
      <c r="P125" s="14"/>
      <c r="Q125" s="192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</row>
    <row r="126" spans="1:41" ht="15.75" customHeight="1">
      <c r="A126" s="7"/>
      <c r="B126" s="14"/>
      <c r="C126" s="190"/>
      <c r="D126" s="190"/>
      <c r="E126" s="190"/>
      <c r="F126" s="190"/>
      <c r="G126" s="190"/>
      <c r="H126" s="190"/>
      <c r="I126" s="14"/>
      <c r="J126" s="14"/>
      <c r="K126" s="14"/>
      <c r="L126" s="14"/>
      <c r="M126" s="14"/>
      <c r="N126" s="14"/>
      <c r="O126" s="14"/>
      <c r="P126" s="14"/>
      <c r="Q126" s="192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</row>
    <row r="127" spans="1:41" ht="15.75" customHeight="1">
      <c r="A127" s="7"/>
      <c r="B127" s="14"/>
      <c r="C127" s="190"/>
      <c r="D127" s="190"/>
      <c r="E127" s="190"/>
      <c r="F127" s="190"/>
      <c r="G127" s="190"/>
      <c r="H127" s="190"/>
      <c r="I127" s="14"/>
      <c r="J127" s="14"/>
      <c r="K127" s="14"/>
      <c r="L127" s="14"/>
      <c r="M127" s="14"/>
      <c r="N127" s="14"/>
      <c r="O127" s="14"/>
      <c r="P127" s="14"/>
      <c r="Q127" s="192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</row>
    <row r="128" spans="1:41" ht="15.75" customHeight="1">
      <c r="A128" s="7"/>
      <c r="B128" s="14"/>
      <c r="C128" s="190"/>
      <c r="D128" s="190"/>
      <c r="E128" s="190"/>
      <c r="F128" s="190"/>
      <c r="G128" s="190"/>
      <c r="H128" s="190"/>
      <c r="I128" s="14"/>
      <c r="J128" s="14"/>
      <c r="K128" s="14"/>
      <c r="L128" s="14"/>
      <c r="M128" s="14"/>
      <c r="N128" s="14"/>
      <c r="O128" s="14"/>
      <c r="P128" s="14"/>
      <c r="Q128" s="192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</row>
    <row r="129" spans="1:41" ht="15.75" customHeight="1">
      <c r="A129" s="7"/>
      <c r="B129" s="14"/>
      <c r="C129" s="190"/>
      <c r="D129" s="190"/>
      <c r="E129" s="190"/>
      <c r="F129" s="190"/>
      <c r="G129" s="190"/>
      <c r="H129" s="190"/>
      <c r="I129" s="14"/>
      <c r="J129" s="14"/>
      <c r="K129" s="14"/>
      <c r="L129" s="14"/>
      <c r="M129" s="14"/>
      <c r="N129" s="14"/>
      <c r="O129" s="14"/>
      <c r="P129" s="14"/>
      <c r="Q129" s="192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</row>
    <row r="130" spans="1:41" ht="15.75" customHeight="1">
      <c r="A130" s="7"/>
      <c r="B130" s="14"/>
      <c r="C130" s="190"/>
      <c r="D130" s="190"/>
      <c r="E130" s="190"/>
      <c r="F130" s="190"/>
      <c r="G130" s="190"/>
      <c r="H130" s="190"/>
      <c r="I130" s="14"/>
      <c r="J130" s="14"/>
      <c r="K130" s="14"/>
      <c r="L130" s="14"/>
      <c r="M130" s="14"/>
      <c r="N130" s="14"/>
      <c r="O130" s="14"/>
      <c r="P130" s="14"/>
      <c r="Q130" s="192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</row>
    <row r="131" spans="1:41" ht="15.75" customHeight="1">
      <c r="A131" s="7"/>
      <c r="B131" s="14"/>
      <c r="C131" s="190"/>
      <c r="D131" s="190"/>
      <c r="E131" s="190"/>
      <c r="F131" s="190"/>
      <c r="G131" s="190"/>
      <c r="H131" s="190"/>
      <c r="I131" s="14"/>
      <c r="J131" s="14"/>
      <c r="K131" s="14"/>
      <c r="L131" s="14"/>
      <c r="M131" s="14"/>
      <c r="N131" s="14"/>
      <c r="O131" s="14"/>
      <c r="P131" s="14"/>
      <c r="Q131" s="192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</row>
    <row r="132" spans="1:41" ht="15.75" customHeight="1">
      <c r="A132" s="7"/>
      <c r="B132" s="14"/>
      <c r="C132" s="190"/>
      <c r="D132" s="190"/>
      <c r="E132" s="190"/>
      <c r="F132" s="190"/>
      <c r="G132" s="190"/>
      <c r="H132" s="190"/>
      <c r="I132" s="14"/>
      <c r="J132" s="14"/>
      <c r="K132" s="14"/>
      <c r="L132" s="14"/>
      <c r="M132" s="14"/>
      <c r="N132" s="14"/>
      <c r="O132" s="14"/>
      <c r="P132" s="14"/>
      <c r="Q132" s="192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</row>
    <row r="133" spans="1:41" ht="15.75" customHeight="1">
      <c r="A133" s="7"/>
      <c r="B133" s="14"/>
      <c r="C133" s="190"/>
      <c r="D133" s="190"/>
      <c r="E133" s="190"/>
      <c r="F133" s="190"/>
      <c r="G133" s="190"/>
      <c r="H133" s="190"/>
      <c r="I133" s="14"/>
      <c r="J133" s="14"/>
      <c r="K133" s="14"/>
      <c r="L133" s="14"/>
      <c r="M133" s="14"/>
      <c r="N133" s="14"/>
      <c r="O133" s="14"/>
      <c r="P133" s="14"/>
      <c r="Q133" s="192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</row>
    <row r="134" spans="1:41" ht="15.75" customHeight="1">
      <c r="A134" s="7"/>
      <c r="B134" s="14"/>
      <c r="C134" s="190"/>
      <c r="D134" s="190"/>
      <c r="E134" s="190"/>
      <c r="F134" s="190"/>
      <c r="G134" s="190"/>
      <c r="H134" s="190"/>
      <c r="I134" s="14"/>
      <c r="J134" s="14"/>
      <c r="K134" s="14"/>
      <c r="L134" s="14"/>
      <c r="M134" s="14"/>
      <c r="N134" s="14"/>
      <c r="O134" s="14"/>
      <c r="P134" s="14"/>
      <c r="Q134" s="192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</row>
    <row r="135" spans="1:41" ht="15.75" customHeight="1">
      <c r="A135" s="7"/>
      <c r="B135" s="14"/>
      <c r="C135" s="190"/>
      <c r="D135" s="190"/>
      <c r="E135" s="190"/>
      <c r="F135" s="190"/>
      <c r="G135" s="190"/>
      <c r="H135" s="190"/>
      <c r="I135" s="14"/>
      <c r="J135" s="14"/>
      <c r="K135" s="14"/>
      <c r="L135" s="14"/>
      <c r="M135" s="14"/>
      <c r="N135" s="14"/>
      <c r="O135" s="14"/>
      <c r="P135" s="14"/>
      <c r="Q135" s="192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</row>
    <row r="136" spans="1:41" ht="15.75" customHeight="1">
      <c r="A136" s="7"/>
      <c r="B136" s="14"/>
      <c r="C136" s="190"/>
      <c r="D136" s="190"/>
      <c r="E136" s="190"/>
      <c r="F136" s="190"/>
      <c r="G136" s="190"/>
      <c r="H136" s="190"/>
      <c r="I136" s="14"/>
      <c r="J136" s="14"/>
      <c r="K136" s="14"/>
      <c r="L136" s="14"/>
      <c r="M136" s="14"/>
      <c r="N136" s="14"/>
      <c r="O136" s="14"/>
      <c r="P136" s="14"/>
      <c r="Q136" s="192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</row>
    <row r="137" spans="1:41" ht="15.75" customHeight="1">
      <c r="A137" s="7"/>
      <c r="B137" s="14"/>
      <c r="C137" s="190"/>
      <c r="D137" s="190"/>
      <c r="E137" s="190"/>
      <c r="F137" s="190"/>
      <c r="G137" s="190"/>
      <c r="H137" s="190"/>
      <c r="I137" s="14"/>
      <c r="J137" s="14"/>
      <c r="K137" s="14"/>
      <c r="L137" s="14"/>
      <c r="M137" s="14"/>
      <c r="N137" s="14"/>
      <c r="O137" s="14"/>
      <c r="P137" s="14"/>
      <c r="Q137" s="192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</row>
    <row r="138" spans="1:41" ht="15.75" customHeight="1">
      <c r="A138" s="7"/>
      <c r="B138" s="14"/>
      <c r="C138" s="190"/>
      <c r="D138" s="190"/>
      <c r="E138" s="190"/>
      <c r="F138" s="190"/>
      <c r="G138" s="190"/>
      <c r="H138" s="190"/>
      <c r="I138" s="14"/>
      <c r="J138" s="14"/>
      <c r="K138" s="14"/>
      <c r="L138" s="14"/>
      <c r="M138" s="14"/>
      <c r="N138" s="14"/>
      <c r="O138" s="14"/>
      <c r="P138" s="14"/>
      <c r="Q138" s="192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</row>
    <row r="139" spans="1:41" ht="15.75" customHeight="1">
      <c r="A139" s="7"/>
      <c r="B139" s="14"/>
      <c r="C139" s="190"/>
      <c r="D139" s="190"/>
      <c r="E139" s="190"/>
      <c r="F139" s="190"/>
      <c r="G139" s="190"/>
      <c r="H139" s="190"/>
      <c r="I139" s="14"/>
      <c r="J139" s="14"/>
      <c r="K139" s="14"/>
      <c r="L139" s="14"/>
      <c r="M139" s="14"/>
      <c r="N139" s="14"/>
      <c r="O139" s="14"/>
      <c r="P139" s="14"/>
      <c r="Q139" s="192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</row>
    <row r="140" spans="1:41" ht="15.75" customHeight="1">
      <c r="A140" s="7"/>
      <c r="B140" s="14"/>
      <c r="C140" s="190"/>
      <c r="D140" s="190"/>
      <c r="E140" s="190"/>
      <c r="F140" s="190"/>
      <c r="G140" s="190"/>
      <c r="H140" s="190"/>
      <c r="I140" s="14"/>
      <c r="J140" s="14"/>
      <c r="K140" s="14"/>
      <c r="L140" s="14"/>
      <c r="M140" s="14"/>
      <c r="N140" s="14"/>
      <c r="O140" s="14"/>
      <c r="P140" s="14"/>
      <c r="Q140" s="192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</row>
    <row r="141" spans="1:41" ht="15.75" customHeight="1">
      <c r="A141" s="7"/>
      <c r="B141" s="14"/>
      <c r="C141" s="190"/>
      <c r="D141" s="190"/>
      <c r="E141" s="190"/>
      <c r="F141" s="190"/>
      <c r="G141" s="190"/>
      <c r="H141" s="190"/>
      <c r="I141" s="14"/>
      <c r="J141" s="14"/>
      <c r="K141" s="14"/>
      <c r="L141" s="14"/>
      <c r="M141" s="14"/>
      <c r="N141" s="14"/>
      <c r="O141" s="14"/>
      <c r="P141" s="14"/>
      <c r="Q141" s="192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</row>
    <row r="142" spans="1:41" ht="15.75" customHeight="1">
      <c r="A142" s="7"/>
      <c r="B142" s="14"/>
      <c r="C142" s="190"/>
      <c r="D142" s="190"/>
      <c r="E142" s="190"/>
      <c r="F142" s="190"/>
      <c r="G142" s="190"/>
      <c r="H142" s="190"/>
      <c r="I142" s="14"/>
      <c r="J142" s="14"/>
      <c r="K142" s="14"/>
      <c r="L142" s="14"/>
      <c r="M142" s="14"/>
      <c r="N142" s="14"/>
      <c r="O142" s="14"/>
      <c r="P142" s="14"/>
      <c r="Q142" s="192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</row>
    <row r="143" spans="1:41" ht="15.75" customHeight="1">
      <c r="A143" s="7"/>
      <c r="B143" s="14"/>
      <c r="C143" s="190"/>
      <c r="D143" s="190"/>
      <c r="E143" s="190"/>
      <c r="F143" s="190"/>
      <c r="G143" s="190"/>
      <c r="H143" s="190"/>
      <c r="I143" s="14"/>
      <c r="J143" s="14"/>
      <c r="K143" s="14"/>
      <c r="L143" s="14"/>
      <c r="M143" s="14"/>
      <c r="N143" s="14"/>
      <c r="O143" s="14"/>
      <c r="P143" s="14"/>
      <c r="Q143" s="192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</row>
    <row r="144" spans="1:41" ht="15.75" customHeight="1">
      <c r="A144" s="7"/>
      <c r="B144" s="14"/>
      <c r="C144" s="190"/>
      <c r="D144" s="190"/>
      <c r="E144" s="190"/>
      <c r="F144" s="190"/>
      <c r="G144" s="190"/>
      <c r="H144" s="190"/>
      <c r="I144" s="14"/>
      <c r="J144" s="14"/>
      <c r="K144" s="14"/>
      <c r="L144" s="14"/>
      <c r="M144" s="14"/>
      <c r="N144" s="14"/>
      <c r="O144" s="14"/>
      <c r="P144" s="14"/>
      <c r="Q144" s="192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</row>
    <row r="145" spans="1:41" ht="15.75" customHeight="1">
      <c r="A145" s="7"/>
      <c r="B145" s="14"/>
      <c r="C145" s="190"/>
      <c r="D145" s="190"/>
      <c r="E145" s="190"/>
      <c r="F145" s="190"/>
      <c r="G145" s="190"/>
      <c r="H145" s="190"/>
      <c r="I145" s="14"/>
      <c r="J145" s="14"/>
      <c r="K145" s="14"/>
      <c r="L145" s="14"/>
      <c r="M145" s="14"/>
      <c r="N145" s="14"/>
      <c r="O145" s="14"/>
      <c r="P145" s="14"/>
      <c r="Q145" s="192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</row>
    <row r="146" spans="1:41" ht="15.75" customHeight="1">
      <c r="A146" s="7"/>
      <c r="B146" s="14"/>
      <c r="C146" s="190"/>
      <c r="D146" s="190"/>
      <c r="E146" s="190"/>
      <c r="F146" s="190"/>
      <c r="G146" s="190"/>
      <c r="H146" s="190"/>
      <c r="I146" s="14"/>
      <c r="J146" s="14"/>
      <c r="K146" s="14"/>
      <c r="L146" s="14"/>
      <c r="M146" s="14"/>
      <c r="N146" s="14"/>
      <c r="O146" s="14"/>
      <c r="P146" s="14"/>
      <c r="Q146" s="192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</row>
    <row r="147" spans="1:41" ht="15.75" customHeight="1">
      <c r="A147" s="7"/>
      <c r="B147" s="14"/>
      <c r="C147" s="190"/>
      <c r="D147" s="190"/>
      <c r="E147" s="190"/>
      <c r="F147" s="190"/>
      <c r="G147" s="190"/>
      <c r="H147" s="190"/>
      <c r="I147" s="14"/>
      <c r="J147" s="14"/>
      <c r="K147" s="14"/>
      <c r="L147" s="14"/>
      <c r="M147" s="14"/>
      <c r="N147" s="14"/>
      <c r="O147" s="14"/>
      <c r="P147" s="14"/>
      <c r="Q147" s="192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</row>
    <row r="148" spans="1:41" ht="15.75" customHeight="1">
      <c r="A148" s="7"/>
      <c r="B148" s="14"/>
      <c r="C148" s="190"/>
      <c r="D148" s="190"/>
      <c r="E148" s="190"/>
      <c r="F148" s="190"/>
      <c r="G148" s="190"/>
      <c r="H148" s="190"/>
      <c r="I148" s="14"/>
      <c r="J148" s="14"/>
      <c r="K148" s="14"/>
      <c r="L148" s="14"/>
      <c r="M148" s="14"/>
      <c r="N148" s="14"/>
      <c r="O148" s="14"/>
      <c r="P148" s="14"/>
      <c r="Q148" s="192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</row>
    <row r="149" spans="1:41" ht="15.75" customHeight="1">
      <c r="A149" s="7"/>
      <c r="B149" s="14"/>
      <c r="C149" s="190"/>
      <c r="D149" s="190"/>
      <c r="E149" s="190"/>
      <c r="F149" s="190"/>
      <c r="G149" s="190"/>
      <c r="H149" s="190"/>
      <c r="I149" s="14"/>
      <c r="J149" s="14"/>
      <c r="K149" s="14"/>
      <c r="L149" s="14"/>
      <c r="M149" s="14"/>
      <c r="N149" s="14"/>
      <c r="O149" s="14"/>
      <c r="P149" s="14"/>
      <c r="Q149" s="192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</row>
    <row r="150" spans="1:41" ht="15.75" customHeight="1">
      <c r="A150" s="7"/>
      <c r="B150" s="14"/>
      <c r="C150" s="190"/>
      <c r="D150" s="190"/>
      <c r="E150" s="190"/>
      <c r="F150" s="190"/>
      <c r="G150" s="190"/>
      <c r="H150" s="190"/>
      <c r="I150" s="14"/>
      <c r="J150" s="14"/>
      <c r="K150" s="14"/>
      <c r="L150" s="14"/>
      <c r="M150" s="14"/>
      <c r="N150" s="14"/>
      <c r="O150" s="14"/>
      <c r="P150" s="14"/>
      <c r="Q150" s="192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</row>
    <row r="151" spans="1:41" ht="15.75" customHeight="1">
      <c r="A151" s="7"/>
      <c r="B151" s="14"/>
      <c r="C151" s="190"/>
      <c r="D151" s="190"/>
      <c r="E151" s="190"/>
      <c r="F151" s="190"/>
      <c r="G151" s="190"/>
      <c r="H151" s="190"/>
      <c r="I151" s="14"/>
      <c r="J151" s="14"/>
      <c r="K151" s="14"/>
      <c r="L151" s="14"/>
      <c r="M151" s="14"/>
      <c r="N151" s="14"/>
      <c r="O151" s="14"/>
      <c r="P151" s="14"/>
      <c r="Q151" s="192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</row>
    <row r="152" spans="1:41" ht="15.75" customHeight="1">
      <c r="A152" s="7"/>
      <c r="B152" s="14"/>
      <c r="C152" s="190"/>
      <c r="D152" s="190"/>
      <c r="E152" s="190"/>
      <c r="F152" s="190"/>
      <c r="G152" s="190"/>
      <c r="H152" s="190"/>
      <c r="I152" s="14"/>
      <c r="J152" s="14"/>
      <c r="K152" s="14"/>
      <c r="L152" s="14"/>
      <c r="M152" s="14"/>
      <c r="N152" s="14"/>
      <c r="O152" s="14"/>
      <c r="P152" s="14"/>
      <c r="Q152" s="192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</row>
    <row r="153" spans="1:41" ht="15.75" customHeight="1">
      <c r="A153" s="7"/>
      <c r="B153" s="14"/>
      <c r="C153" s="190"/>
      <c r="D153" s="190"/>
      <c r="E153" s="190"/>
      <c r="F153" s="190"/>
      <c r="G153" s="190"/>
      <c r="H153" s="190"/>
      <c r="I153" s="14"/>
      <c r="J153" s="14"/>
      <c r="K153" s="14"/>
      <c r="L153" s="14"/>
      <c r="M153" s="14"/>
      <c r="N153" s="14"/>
      <c r="O153" s="14"/>
      <c r="P153" s="14"/>
      <c r="Q153" s="192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</row>
    <row r="154" spans="1:41" ht="15.75" customHeight="1">
      <c r="A154" s="7"/>
      <c r="B154" s="14"/>
      <c r="C154" s="190"/>
      <c r="D154" s="190"/>
      <c r="E154" s="190"/>
      <c r="F154" s="190"/>
      <c r="G154" s="190"/>
      <c r="H154" s="190"/>
      <c r="I154" s="14"/>
      <c r="J154" s="14"/>
      <c r="K154" s="14"/>
      <c r="L154" s="14"/>
      <c r="M154" s="14"/>
      <c r="N154" s="14"/>
      <c r="O154" s="14"/>
      <c r="P154" s="14"/>
      <c r="Q154" s="192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</row>
    <row r="155" spans="1:41" ht="15.75" customHeight="1">
      <c r="A155" s="7"/>
      <c r="B155" s="14"/>
      <c r="C155" s="190"/>
      <c r="D155" s="190"/>
      <c r="E155" s="190"/>
      <c r="F155" s="190"/>
      <c r="G155" s="190"/>
      <c r="H155" s="190"/>
      <c r="I155" s="14"/>
      <c r="J155" s="14"/>
      <c r="K155" s="14"/>
      <c r="L155" s="14"/>
      <c r="M155" s="14"/>
      <c r="N155" s="14"/>
      <c r="O155" s="14"/>
      <c r="P155" s="14"/>
      <c r="Q155" s="192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</row>
    <row r="156" spans="1:41" ht="15.75" customHeight="1">
      <c r="A156" s="7"/>
      <c r="B156" s="14"/>
      <c r="C156" s="190"/>
      <c r="D156" s="190"/>
      <c r="E156" s="190"/>
      <c r="F156" s="190"/>
      <c r="G156" s="190"/>
      <c r="H156" s="190"/>
      <c r="I156" s="14"/>
      <c r="J156" s="14"/>
      <c r="K156" s="14"/>
      <c r="L156" s="14"/>
      <c r="M156" s="14"/>
      <c r="N156" s="14"/>
      <c r="O156" s="14"/>
      <c r="P156" s="14"/>
      <c r="Q156" s="192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</row>
    <row r="157" spans="1:41" ht="15.75" customHeight="1">
      <c r="A157" s="7"/>
      <c r="B157" s="14"/>
      <c r="C157" s="190"/>
      <c r="D157" s="190"/>
      <c r="E157" s="190"/>
      <c r="F157" s="190"/>
      <c r="G157" s="190"/>
      <c r="H157" s="190"/>
      <c r="I157" s="14"/>
      <c r="J157" s="14"/>
      <c r="K157" s="14"/>
      <c r="L157" s="14"/>
      <c r="M157" s="14"/>
      <c r="N157" s="14"/>
      <c r="O157" s="14"/>
      <c r="P157" s="14"/>
      <c r="Q157" s="192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</row>
    <row r="158" spans="1:41" ht="15.75" customHeight="1">
      <c r="A158" s="7"/>
      <c r="B158" s="14"/>
      <c r="C158" s="190"/>
      <c r="D158" s="190"/>
      <c r="E158" s="190"/>
      <c r="F158" s="190"/>
      <c r="G158" s="190"/>
      <c r="H158" s="190"/>
      <c r="I158" s="14"/>
      <c r="J158" s="14"/>
      <c r="K158" s="14"/>
      <c r="L158" s="14"/>
      <c r="M158" s="14"/>
      <c r="N158" s="14"/>
      <c r="O158" s="14"/>
      <c r="P158" s="14"/>
      <c r="Q158" s="192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</row>
    <row r="159" spans="1:41" ht="15.75" customHeight="1">
      <c r="A159" s="7"/>
      <c r="B159" s="14"/>
      <c r="C159" s="190"/>
      <c r="D159" s="190"/>
      <c r="E159" s="190"/>
      <c r="F159" s="190"/>
      <c r="G159" s="190"/>
      <c r="H159" s="190"/>
      <c r="I159" s="14"/>
      <c r="J159" s="14"/>
      <c r="K159" s="14"/>
      <c r="L159" s="14"/>
      <c r="M159" s="14"/>
      <c r="N159" s="14"/>
      <c r="O159" s="14"/>
      <c r="P159" s="14"/>
      <c r="Q159" s="192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</row>
    <row r="160" spans="1:41" ht="15.75" customHeight="1">
      <c r="A160" s="7"/>
      <c r="B160" s="14"/>
      <c r="C160" s="190"/>
      <c r="D160" s="190"/>
      <c r="E160" s="190"/>
      <c r="F160" s="190"/>
      <c r="G160" s="190"/>
      <c r="H160" s="190"/>
      <c r="I160" s="14"/>
      <c r="J160" s="14"/>
      <c r="K160" s="14"/>
      <c r="L160" s="14"/>
      <c r="M160" s="14"/>
      <c r="N160" s="14"/>
      <c r="O160" s="14"/>
      <c r="P160" s="14"/>
      <c r="Q160" s="192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</row>
    <row r="161" spans="1:41" ht="15.75" customHeight="1">
      <c r="A161" s="7"/>
      <c r="B161" s="14"/>
      <c r="C161" s="190"/>
      <c r="D161" s="190"/>
      <c r="E161" s="190"/>
      <c r="F161" s="190"/>
      <c r="G161" s="190"/>
      <c r="H161" s="190"/>
      <c r="I161" s="14"/>
      <c r="J161" s="14"/>
      <c r="K161" s="14"/>
      <c r="L161" s="14"/>
      <c r="M161" s="14"/>
      <c r="N161" s="14"/>
      <c r="O161" s="14"/>
      <c r="P161" s="14"/>
      <c r="Q161" s="192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</row>
    <row r="162" spans="1:41" ht="15.75" customHeight="1">
      <c r="A162" s="7"/>
      <c r="B162" s="14"/>
      <c r="C162" s="190"/>
      <c r="D162" s="190"/>
      <c r="E162" s="190"/>
      <c r="F162" s="190"/>
      <c r="G162" s="190"/>
      <c r="H162" s="190"/>
      <c r="I162" s="14"/>
      <c r="J162" s="14"/>
      <c r="K162" s="14"/>
      <c r="L162" s="14"/>
      <c r="M162" s="14"/>
      <c r="N162" s="14"/>
      <c r="O162" s="14"/>
      <c r="P162" s="14"/>
      <c r="Q162" s="192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</row>
    <row r="163" spans="1:41" ht="15.75" customHeight="1">
      <c r="A163" s="7"/>
      <c r="B163" s="14"/>
      <c r="C163" s="190"/>
      <c r="D163" s="190"/>
      <c r="E163" s="190"/>
      <c r="F163" s="190"/>
      <c r="G163" s="190"/>
      <c r="H163" s="190"/>
      <c r="I163" s="14"/>
      <c r="J163" s="14"/>
      <c r="K163" s="14"/>
      <c r="L163" s="14"/>
      <c r="M163" s="14"/>
      <c r="N163" s="14"/>
      <c r="O163" s="14"/>
      <c r="P163" s="14"/>
      <c r="Q163" s="192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</row>
    <row r="164" spans="1:41" ht="15.75" customHeight="1">
      <c r="A164" s="7"/>
      <c r="B164" s="14"/>
      <c r="C164" s="190"/>
      <c r="D164" s="190"/>
      <c r="E164" s="190"/>
      <c r="F164" s="190"/>
      <c r="G164" s="190"/>
      <c r="H164" s="190"/>
      <c r="I164" s="14"/>
      <c r="J164" s="14"/>
      <c r="K164" s="14"/>
      <c r="L164" s="14"/>
      <c r="M164" s="14"/>
      <c r="N164" s="14"/>
      <c r="O164" s="14"/>
      <c r="P164" s="14"/>
      <c r="Q164" s="192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</row>
    <row r="165" spans="1:41" ht="15.75" customHeight="1">
      <c r="A165" s="7"/>
      <c r="B165" s="14"/>
      <c r="C165" s="190"/>
      <c r="D165" s="190"/>
      <c r="E165" s="190"/>
      <c r="F165" s="190"/>
      <c r="G165" s="190"/>
      <c r="H165" s="190"/>
      <c r="I165" s="14"/>
      <c r="J165" s="14"/>
      <c r="K165" s="14"/>
      <c r="L165" s="14"/>
      <c r="M165" s="14"/>
      <c r="N165" s="14"/>
      <c r="O165" s="14"/>
      <c r="P165" s="14"/>
      <c r="Q165" s="192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</row>
    <row r="166" spans="1:41" ht="15.75" customHeight="1">
      <c r="A166" s="7"/>
      <c r="B166" s="14"/>
      <c r="C166" s="190"/>
      <c r="D166" s="190"/>
      <c r="E166" s="190"/>
      <c r="F166" s="190"/>
      <c r="G166" s="190"/>
      <c r="H166" s="190"/>
      <c r="I166" s="14"/>
      <c r="J166" s="14"/>
      <c r="K166" s="14"/>
      <c r="L166" s="14"/>
      <c r="M166" s="14"/>
      <c r="N166" s="14"/>
      <c r="O166" s="14"/>
      <c r="P166" s="14"/>
      <c r="Q166" s="192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</row>
    <row r="167" spans="1:41" ht="15.75" customHeight="1">
      <c r="A167" s="7"/>
      <c r="B167" s="14"/>
      <c r="C167" s="190"/>
      <c r="D167" s="190"/>
      <c r="E167" s="190"/>
      <c r="F167" s="190"/>
      <c r="G167" s="190"/>
      <c r="H167" s="190"/>
      <c r="I167" s="14"/>
      <c r="J167" s="14"/>
      <c r="K167" s="14"/>
      <c r="L167" s="14"/>
      <c r="M167" s="14"/>
      <c r="N167" s="14"/>
      <c r="O167" s="14"/>
      <c r="P167" s="14"/>
      <c r="Q167" s="192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</row>
    <row r="168" spans="1:41" ht="15.75" customHeight="1">
      <c r="A168" s="7"/>
      <c r="B168" s="14"/>
      <c r="C168" s="190"/>
      <c r="D168" s="190"/>
      <c r="E168" s="190"/>
      <c r="F168" s="190"/>
      <c r="G168" s="190"/>
      <c r="H168" s="190"/>
      <c r="I168" s="14"/>
      <c r="J168" s="14"/>
      <c r="K168" s="14"/>
      <c r="L168" s="14"/>
      <c r="M168" s="14"/>
      <c r="N168" s="14"/>
      <c r="O168" s="14"/>
      <c r="P168" s="14"/>
      <c r="Q168" s="192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</row>
    <row r="169" spans="1:41" ht="15.75" customHeight="1">
      <c r="A169" s="7"/>
      <c r="B169" s="14"/>
      <c r="C169" s="190"/>
      <c r="D169" s="190"/>
      <c r="E169" s="190"/>
      <c r="F169" s="190"/>
      <c r="G169" s="190"/>
      <c r="H169" s="190"/>
      <c r="I169" s="14"/>
      <c r="J169" s="14"/>
      <c r="K169" s="14"/>
      <c r="L169" s="14"/>
      <c r="M169" s="14"/>
      <c r="N169" s="14"/>
      <c r="O169" s="14"/>
      <c r="P169" s="14"/>
      <c r="Q169" s="192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</row>
    <row r="170" spans="1:41" ht="15.75" customHeight="1">
      <c r="A170" s="7"/>
      <c r="B170" s="14"/>
      <c r="C170" s="190"/>
      <c r="D170" s="190"/>
      <c r="E170" s="190"/>
      <c r="F170" s="190"/>
      <c r="G170" s="190"/>
      <c r="H170" s="190"/>
      <c r="I170" s="14"/>
      <c r="J170" s="14"/>
      <c r="K170" s="14"/>
      <c r="L170" s="14"/>
      <c r="M170" s="14"/>
      <c r="N170" s="14"/>
      <c r="O170" s="14"/>
      <c r="P170" s="14"/>
      <c r="Q170" s="192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</row>
    <row r="171" spans="1:41" ht="15.75" customHeight="1">
      <c r="A171" s="7"/>
      <c r="B171" s="14"/>
      <c r="C171" s="190"/>
      <c r="D171" s="190"/>
      <c r="E171" s="190"/>
      <c r="F171" s="190"/>
      <c r="G171" s="190"/>
      <c r="H171" s="190"/>
      <c r="I171" s="14"/>
      <c r="J171" s="14"/>
      <c r="K171" s="14"/>
      <c r="L171" s="14"/>
      <c r="M171" s="14"/>
      <c r="N171" s="14"/>
      <c r="O171" s="14"/>
      <c r="P171" s="14"/>
      <c r="Q171" s="192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</row>
    <row r="172" spans="1:41" ht="15.75" customHeight="1">
      <c r="A172" s="7"/>
      <c r="B172" s="14"/>
      <c r="C172" s="190"/>
      <c r="D172" s="190"/>
      <c r="E172" s="190"/>
      <c r="F172" s="190"/>
      <c r="G172" s="190"/>
      <c r="H172" s="190"/>
      <c r="I172" s="14"/>
      <c r="J172" s="14"/>
      <c r="K172" s="14"/>
      <c r="L172" s="14"/>
      <c r="M172" s="14"/>
      <c r="N172" s="14"/>
      <c r="O172" s="14"/>
      <c r="P172" s="14"/>
      <c r="Q172" s="192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</row>
    <row r="173" spans="1:41" ht="15.75" customHeight="1">
      <c r="A173" s="7"/>
      <c r="B173" s="14"/>
      <c r="C173" s="190"/>
      <c r="D173" s="190"/>
      <c r="E173" s="190"/>
      <c r="F173" s="190"/>
      <c r="G173" s="190"/>
      <c r="H173" s="190"/>
      <c r="I173" s="14"/>
      <c r="J173" s="14"/>
      <c r="K173" s="14"/>
      <c r="L173" s="14"/>
      <c r="M173" s="14"/>
      <c r="N173" s="14"/>
      <c r="O173" s="14"/>
      <c r="P173" s="14"/>
      <c r="Q173" s="192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</row>
    <row r="174" spans="1:41" ht="15.75" customHeight="1">
      <c r="A174" s="7"/>
      <c r="B174" s="14"/>
      <c r="C174" s="190"/>
      <c r="D174" s="190"/>
      <c r="E174" s="190"/>
      <c r="F174" s="190"/>
      <c r="G174" s="190"/>
      <c r="H174" s="190"/>
      <c r="I174" s="14"/>
      <c r="J174" s="14"/>
      <c r="K174" s="14"/>
      <c r="L174" s="14"/>
      <c r="M174" s="14"/>
      <c r="N174" s="14"/>
      <c r="O174" s="14"/>
      <c r="P174" s="14"/>
      <c r="Q174" s="192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</row>
    <row r="175" spans="1:41" ht="15.75" customHeight="1">
      <c r="A175" s="7"/>
      <c r="B175" s="14"/>
      <c r="C175" s="190"/>
      <c r="D175" s="190"/>
      <c r="E175" s="190"/>
      <c r="F175" s="190"/>
      <c r="G175" s="190"/>
      <c r="H175" s="190"/>
      <c r="I175" s="14"/>
      <c r="J175" s="14"/>
      <c r="K175" s="14"/>
      <c r="L175" s="14"/>
      <c r="M175" s="14"/>
      <c r="N175" s="14"/>
      <c r="O175" s="14"/>
      <c r="P175" s="14"/>
      <c r="Q175" s="192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</row>
    <row r="176" spans="1:41" ht="15.75" customHeight="1">
      <c r="A176" s="7"/>
      <c r="B176" s="14"/>
      <c r="C176" s="190"/>
      <c r="D176" s="190"/>
      <c r="E176" s="190"/>
      <c r="F176" s="190"/>
      <c r="G176" s="190"/>
      <c r="H176" s="190"/>
      <c r="I176" s="14"/>
      <c r="J176" s="14"/>
      <c r="K176" s="14"/>
      <c r="L176" s="14"/>
      <c r="M176" s="14"/>
      <c r="N176" s="14"/>
      <c r="O176" s="14"/>
      <c r="P176" s="14"/>
      <c r="Q176" s="192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</row>
    <row r="177" spans="1:41" ht="15.75" customHeight="1">
      <c r="A177" s="7"/>
      <c r="B177" s="14"/>
      <c r="C177" s="190"/>
      <c r="D177" s="190"/>
      <c r="E177" s="190"/>
      <c r="F177" s="190"/>
      <c r="G177" s="190"/>
      <c r="H177" s="190"/>
      <c r="I177" s="14"/>
      <c r="J177" s="14"/>
      <c r="K177" s="14"/>
      <c r="L177" s="14"/>
      <c r="M177" s="14"/>
      <c r="N177" s="14"/>
      <c r="O177" s="14"/>
      <c r="P177" s="14"/>
      <c r="Q177" s="192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</row>
    <row r="178" spans="1:41" ht="15.75" customHeight="1">
      <c r="A178" s="7"/>
      <c r="B178" s="14"/>
      <c r="C178" s="190"/>
      <c r="D178" s="190"/>
      <c r="E178" s="190"/>
      <c r="F178" s="190"/>
      <c r="G178" s="190"/>
      <c r="H178" s="190"/>
      <c r="I178" s="14"/>
      <c r="J178" s="14"/>
      <c r="K178" s="14"/>
      <c r="L178" s="14"/>
      <c r="M178" s="14"/>
      <c r="N178" s="14"/>
      <c r="O178" s="14"/>
      <c r="P178" s="14"/>
      <c r="Q178" s="192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</row>
    <row r="179" spans="1:41" ht="15.75" customHeight="1">
      <c r="A179" s="7"/>
      <c r="B179" s="14"/>
      <c r="C179" s="190"/>
      <c r="D179" s="190"/>
      <c r="E179" s="190"/>
      <c r="F179" s="190"/>
      <c r="G179" s="190"/>
      <c r="H179" s="190"/>
      <c r="I179" s="14"/>
      <c r="J179" s="14"/>
      <c r="K179" s="14"/>
      <c r="L179" s="14"/>
      <c r="M179" s="14"/>
      <c r="N179" s="14"/>
      <c r="O179" s="14"/>
      <c r="P179" s="14"/>
      <c r="Q179" s="192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</row>
    <row r="180" spans="1:41" ht="15.75" customHeight="1">
      <c r="A180" s="7"/>
      <c r="B180" s="14"/>
      <c r="C180" s="190"/>
      <c r="D180" s="190"/>
      <c r="E180" s="190"/>
      <c r="F180" s="190"/>
      <c r="G180" s="190"/>
      <c r="H180" s="190"/>
      <c r="I180" s="14"/>
      <c r="J180" s="14"/>
      <c r="K180" s="14"/>
      <c r="L180" s="14"/>
      <c r="M180" s="14"/>
      <c r="N180" s="14"/>
      <c r="O180" s="14"/>
      <c r="P180" s="14"/>
      <c r="Q180" s="192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</row>
    <row r="181" spans="1:41" ht="15.75" customHeight="1">
      <c r="A181" s="7"/>
      <c r="B181" s="14"/>
      <c r="C181" s="190"/>
      <c r="D181" s="190"/>
      <c r="E181" s="190"/>
      <c r="F181" s="190"/>
      <c r="G181" s="190"/>
      <c r="H181" s="190"/>
      <c r="I181" s="14"/>
      <c r="J181" s="14"/>
      <c r="K181" s="14"/>
      <c r="L181" s="14"/>
      <c r="M181" s="14"/>
      <c r="N181" s="14"/>
      <c r="O181" s="14"/>
      <c r="P181" s="14"/>
      <c r="Q181" s="192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</row>
    <row r="182" spans="1:41" ht="15.75" customHeight="1">
      <c r="A182" s="7"/>
      <c r="B182" s="14"/>
      <c r="C182" s="190"/>
      <c r="D182" s="190"/>
      <c r="E182" s="190"/>
      <c r="F182" s="190"/>
      <c r="G182" s="190"/>
      <c r="H182" s="190"/>
      <c r="I182" s="14"/>
      <c r="J182" s="14"/>
      <c r="K182" s="14"/>
      <c r="L182" s="14"/>
      <c r="M182" s="14"/>
      <c r="N182" s="14"/>
      <c r="O182" s="14"/>
      <c r="P182" s="14"/>
      <c r="Q182" s="192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</row>
    <row r="183" spans="1:41" ht="15.75" customHeight="1">
      <c r="A183" s="7"/>
      <c r="B183" s="14"/>
      <c r="C183" s="190"/>
      <c r="D183" s="190"/>
      <c r="E183" s="190"/>
      <c r="F183" s="190"/>
      <c r="G183" s="190"/>
      <c r="H183" s="190"/>
      <c r="I183" s="14"/>
      <c r="J183" s="14"/>
      <c r="K183" s="14"/>
      <c r="L183" s="14"/>
      <c r="M183" s="14"/>
      <c r="N183" s="14"/>
      <c r="O183" s="14"/>
      <c r="P183" s="14"/>
      <c r="Q183" s="192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</row>
    <row r="184" spans="1:41" ht="15.75" customHeight="1">
      <c r="A184" s="7"/>
      <c r="B184" s="14"/>
      <c r="C184" s="190"/>
      <c r="D184" s="190"/>
      <c r="E184" s="190"/>
      <c r="F184" s="190"/>
      <c r="G184" s="190"/>
      <c r="H184" s="190"/>
      <c r="I184" s="14"/>
      <c r="J184" s="14"/>
      <c r="K184" s="14"/>
      <c r="L184" s="14"/>
      <c r="M184" s="14"/>
      <c r="N184" s="14"/>
      <c r="O184" s="14"/>
      <c r="P184" s="14"/>
      <c r="Q184" s="192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</row>
    <row r="185" spans="1:41" ht="15.75" customHeight="1">
      <c r="A185" s="7"/>
      <c r="B185" s="14"/>
      <c r="C185" s="190"/>
      <c r="D185" s="190"/>
      <c r="E185" s="190"/>
      <c r="F185" s="190"/>
      <c r="G185" s="190"/>
      <c r="H185" s="190"/>
      <c r="I185" s="14"/>
      <c r="J185" s="14"/>
      <c r="K185" s="14"/>
      <c r="L185" s="14"/>
      <c r="M185" s="14"/>
      <c r="N185" s="14"/>
      <c r="O185" s="14"/>
      <c r="P185" s="14"/>
      <c r="Q185" s="192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</row>
    <row r="186" spans="1:41" ht="15.75" customHeight="1">
      <c r="A186" s="7"/>
      <c r="B186" s="14"/>
      <c r="C186" s="190"/>
      <c r="D186" s="190"/>
      <c r="E186" s="190"/>
      <c r="F186" s="190"/>
      <c r="G186" s="190"/>
      <c r="H186" s="190"/>
      <c r="I186" s="14"/>
      <c r="J186" s="14"/>
      <c r="K186" s="14"/>
      <c r="L186" s="14"/>
      <c r="M186" s="14"/>
      <c r="N186" s="14"/>
      <c r="O186" s="14"/>
      <c r="P186" s="14"/>
      <c r="Q186" s="192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</row>
    <row r="187" spans="1:41" ht="15.75" customHeight="1">
      <c r="A187" s="7"/>
      <c r="B187" s="14"/>
      <c r="C187" s="190"/>
      <c r="D187" s="190"/>
      <c r="E187" s="190"/>
      <c r="F187" s="190"/>
      <c r="G187" s="190"/>
      <c r="H187" s="190"/>
      <c r="I187" s="14"/>
      <c r="J187" s="14"/>
      <c r="K187" s="14"/>
      <c r="L187" s="14"/>
      <c r="M187" s="14"/>
      <c r="N187" s="14"/>
      <c r="O187" s="14"/>
      <c r="P187" s="14"/>
      <c r="Q187" s="192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</row>
    <row r="188" spans="1:41" ht="15.75" customHeight="1">
      <c r="A188" s="7"/>
      <c r="B188" s="14"/>
      <c r="C188" s="190"/>
      <c r="D188" s="190"/>
      <c r="E188" s="190"/>
      <c r="F188" s="190"/>
      <c r="G188" s="190"/>
      <c r="H188" s="190"/>
      <c r="I188" s="14"/>
      <c r="J188" s="14"/>
      <c r="K188" s="14"/>
      <c r="L188" s="14"/>
      <c r="M188" s="14"/>
      <c r="N188" s="14"/>
      <c r="O188" s="14"/>
      <c r="P188" s="14"/>
      <c r="Q188" s="192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</row>
    <row r="189" spans="1:41" ht="15.75" customHeight="1">
      <c r="A189" s="7"/>
      <c r="B189" s="14"/>
      <c r="C189" s="190"/>
      <c r="D189" s="190"/>
      <c r="E189" s="190"/>
      <c r="F189" s="190"/>
      <c r="G189" s="190"/>
      <c r="H189" s="190"/>
      <c r="I189" s="14"/>
      <c r="J189" s="14"/>
      <c r="K189" s="14"/>
      <c r="L189" s="14"/>
      <c r="M189" s="14"/>
      <c r="N189" s="14"/>
      <c r="O189" s="14"/>
      <c r="P189" s="14"/>
      <c r="Q189" s="192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</row>
    <row r="190" spans="1:41" ht="15.75" customHeight="1">
      <c r="A190" s="7"/>
      <c r="B190" s="14"/>
      <c r="C190" s="190"/>
      <c r="D190" s="190"/>
      <c r="E190" s="190"/>
      <c r="F190" s="190"/>
      <c r="G190" s="190"/>
      <c r="H190" s="190"/>
      <c r="I190" s="14"/>
      <c r="J190" s="14"/>
      <c r="K190" s="14"/>
      <c r="L190" s="14"/>
      <c r="M190" s="14"/>
      <c r="N190" s="14"/>
      <c r="O190" s="14"/>
      <c r="P190" s="14"/>
      <c r="Q190" s="192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</row>
    <row r="191" spans="1:41" ht="15.75" customHeight="1">
      <c r="A191" s="7"/>
      <c r="B191" s="14"/>
      <c r="C191" s="190"/>
      <c r="D191" s="190"/>
      <c r="E191" s="190"/>
      <c r="F191" s="190"/>
      <c r="G191" s="190"/>
      <c r="H191" s="190"/>
      <c r="I191" s="14"/>
      <c r="J191" s="14"/>
      <c r="K191" s="14"/>
      <c r="L191" s="14"/>
      <c r="M191" s="14"/>
      <c r="N191" s="14"/>
      <c r="O191" s="14"/>
      <c r="P191" s="14"/>
      <c r="Q191" s="192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</row>
    <row r="192" spans="1:41" ht="15.75" customHeight="1">
      <c r="A192" s="7"/>
      <c r="B192" s="14"/>
      <c r="C192" s="190"/>
      <c r="D192" s="190"/>
      <c r="E192" s="190"/>
      <c r="F192" s="190"/>
      <c r="G192" s="190"/>
      <c r="H192" s="190"/>
      <c r="I192" s="14"/>
      <c r="J192" s="14"/>
      <c r="K192" s="14"/>
      <c r="L192" s="14"/>
      <c r="M192" s="14"/>
      <c r="N192" s="14"/>
      <c r="O192" s="14"/>
      <c r="P192" s="14"/>
      <c r="Q192" s="192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</row>
    <row r="193" spans="1:41" ht="15.75" customHeight="1">
      <c r="A193" s="7"/>
      <c r="B193" s="14"/>
      <c r="C193" s="190"/>
      <c r="D193" s="190"/>
      <c r="E193" s="190"/>
      <c r="F193" s="190"/>
      <c r="G193" s="190"/>
      <c r="H193" s="190"/>
      <c r="I193" s="14"/>
      <c r="J193" s="14"/>
      <c r="K193" s="14"/>
      <c r="L193" s="14"/>
      <c r="M193" s="14"/>
      <c r="N193" s="14"/>
      <c r="O193" s="14"/>
      <c r="P193" s="14"/>
      <c r="Q193" s="192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</row>
    <row r="194" spans="1:41" ht="15.75" customHeight="1">
      <c r="A194" s="7"/>
      <c r="B194" s="14"/>
      <c r="C194" s="190"/>
      <c r="D194" s="190"/>
      <c r="E194" s="190"/>
      <c r="F194" s="190"/>
      <c r="G194" s="190"/>
      <c r="H194" s="190"/>
      <c r="I194" s="14"/>
      <c r="J194" s="14"/>
      <c r="K194" s="14"/>
      <c r="L194" s="14"/>
      <c r="M194" s="14"/>
      <c r="N194" s="14"/>
      <c r="O194" s="14"/>
      <c r="P194" s="14"/>
      <c r="Q194" s="192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</row>
    <row r="195" spans="1:41" ht="15.75" customHeight="1">
      <c r="A195" s="7"/>
      <c r="B195" s="14"/>
      <c r="C195" s="190"/>
      <c r="D195" s="190"/>
      <c r="E195" s="190"/>
      <c r="F195" s="190"/>
      <c r="G195" s="190"/>
      <c r="H195" s="190"/>
      <c r="I195" s="14"/>
      <c r="J195" s="14"/>
      <c r="K195" s="14"/>
      <c r="L195" s="14"/>
      <c r="M195" s="14"/>
      <c r="N195" s="14"/>
      <c r="O195" s="14"/>
      <c r="P195" s="14"/>
      <c r="Q195" s="192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</row>
    <row r="196" spans="1:41" ht="15.75" customHeight="1">
      <c r="A196" s="7"/>
      <c r="B196" s="14"/>
      <c r="C196" s="190"/>
      <c r="D196" s="190"/>
      <c r="E196" s="190"/>
      <c r="F196" s="190"/>
      <c r="G196" s="190"/>
      <c r="H196" s="190"/>
      <c r="I196" s="14"/>
      <c r="J196" s="14"/>
      <c r="K196" s="14"/>
      <c r="L196" s="14"/>
      <c r="M196" s="14"/>
      <c r="N196" s="14"/>
      <c r="O196" s="14"/>
      <c r="P196" s="14"/>
      <c r="Q196" s="192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</row>
    <row r="197" spans="1:41" ht="15.75" customHeight="1">
      <c r="A197" s="7"/>
      <c r="B197" s="14"/>
      <c r="C197" s="190"/>
      <c r="D197" s="190"/>
      <c r="E197" s="190"/>
      <c r="F197" s="190"/>
      <c r="G197" s="190"/>
      <c r="H197" s="190"/>
      <c r="I197" s="14"/>
      <c r="J197" s="14"/>
      <c r="K197" s="14"/>
      <c r="L197" s="14"/>
      <c r="M197" s="14"/>
      <c r="N197" s="14"/>
      <c r="O197" s="14"/>
      <c r="P197" s="14"/>
      <c r="Q197" s="192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</row>
    <row r="198" spans="1:41" ht="15.75" customHeight="1">
      <c r="A198" s="7"/>
      <c r="B198" s="14"/>
      <c r="C198" s="190"/>
      <c r="D198" s="190"/>
      <c r="E198" s="190"/>
      <c r="F198" s="190"/>
      <c r="G198" s="190"/>
      <c r="H198" s="190"/>
      <c r="I198" s="14"/>
      <c r="J198" s="14"/>
      <c r="K198" s="14"/>
      <c r="L198" s="14"/>
      <c r="M198" s="14"/>
      <c r="N198" s="14"/>
      <c r="O198" s="14"/>
      <c r="P198" s="14"/>
      <c r="Q198" s="192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</row>
    <row r="199" spans="1:41" ht="15.75" customHeight="1">
      <c r="A199" s="7"/>
      <c r="B199" s="14"/>
      <c r="C199" s="190"/>
      <c r="D199" s="190"/>
      <c r="E199" s="190"/>
      <c r="F199" s="190"/>
      <c r="G199" s="190"/>
      <c r="H199" s="190"/>
      <c r="I199" s="14"/>
      <c r="J199" s="14"/>
      <c r="K199" s="14"/>
      <c r="L199" s="14"/>
      <c r="M199" s="14"/>
      <c r="N199" s="14"/>
      <c r="O199" s="14"/>
      <c r="P199" s="14"/>
      <c r="Q199" s="192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</row>
    <row r="200" spans="1:41" ht="15.75" customHeight="1">
      <c r="A200" s="7"/>
      <c r="B200" s="14"/>
      <c r="C200" s="190"/>
      <c r="D200" s="190"/>
      <c r="E200" s="190"/>
      <c r="F200" s="190"/>
      <c r="G200" s="190"/>
      <c r="H200" s="190"/>
      <c r="I200" s="14"/>
      <c r="J200" s="14"/>
      <c r="K200" s="14"/>
      <c r="L200" s="14"/>
      <c r="M200" s="14"/>
      <c r="N200" s="14"/>
      <c r="O200" s="14"/>
      <c r="P200" s="14"/>
      <c r="Q200" s="192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</row>
    <row r="201" spans="1:41" ht="15.75" customHeight="1">
      <c r="A201" s="7"/>
      <c r="B201" s="14"/>
      <c r="C201" s="190"/>
      <c r="D201" s="190"/>
      <c r="E201" s="190"/>
      <c r="F201" s="190"/>
      <c r="G201" s="190"/>
      <c r="H201" s="190"/>
      <c r="I201" s="14"/>
      <c r="J201" s="14"/>
      <c r="K201" s="14"/>
      <c r="L201" s="14"/>
      <c r="M201" s="14"/>
      <c r="N201" s="14"/>
      <c r="O201" s="14"/>
      <c r="P201" s="14"/>
      <c r="Q201" s="192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</row>
    <row r="202" spans="1:41" ht="15.75" customHeight="1">
      <c r="A202" s="7"/>
      <c r="B202" s="14"/>
      <c r="C202" s="190"/>
      <c r="D202" s="190"/>
      <c r="E202" s="190"/>
      <c r="F202" s="190"/>
      <c r="G202" s="190"/>
      <c r="H202" s="190"/>
      <c r="I202" s="14"/>
      <c r="J202" s="14"/>
      <c r="K202" s="14"/>
      <c r="L202" s="14"/>
      <c r="M202" s="14"/>
      <c r="N202" s="14"/>
      <c r="O202" s="14"/>
      <c r="P202" s="14"/>
      <c r="Q202" s="192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</row>
    <row r="203" spans="1:41" ht="15.75" customHeight="1">
      <c r="A203" s="7"/>
      <c r="B203" s="14"/>
      <c r="C203" s="190"/>
      <c r="D203" s="190"/>
      <c r="E203" s="190"/>
      <c r="F203" s="190"/>
      <c r="G203" s="190"/>
      <c r="H203" s="190"/>
      <c r="I203" s="14"/>
      <c r="J203" s="14"/>
      <c r="K203" s="14"/>
      <c r="L203" s="14"/>
      <c r="M203" s="14"/>
      <c r="N203" s="14"/>
      <c r="O203" s="14"/>
      <c r="P203" s="14"/>
      <c r="Q203" s="192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</row>
    <row r="204" spans="1:41" ht="15.75" customHeight="1">
      <c r="A204" s="7"/>
      <c r="B204" s="14"/>
      <c r="C204" s="190"/>
      <c r="D204" s="190"/>
      <c r="E204" s="190"/>
      <c r="F204" s="190"/>
      <c r="G204" s="190"/>
      <c r="H204" s="190"/>
      <c r="I204" s="14"/>
      <c r="J204" s="14"/>
      <c r="K204" s="14"/>
      <c r="L204" s="14"/>
      <c r="M204" s="14"/>
      <c r="N204" s="14"/>
      <c r="O204" s="14"/>
      <c r="P204" s="14"/>
      <c r="Q204" s="192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</row>
    <row r="205" spans="1:41" ht="15.75" customHeight="1">
      <c r="A205" s="7"/>
      <c r="B205" s="14"/>
      <c r="C205" s="190"/>
      <c r="D205" s="190"/>
      <c r="E205" s="190"/>
      <c r="F205" s="190"/>
      <c r="G205" s="190"/>
      <c r="H205" s="190"/>
      <c r="I205" s="14"/>
      <c r="J205" s="14"/>
      <c r="K205" s="14"/>
      <c r="L205" s="14"/>
      <c r="M205" s="14"/>
      <c r="N205" s="14"/>
      <c r="O205" s="14"/>
      <c r="P205" s="14"/>
      <c r="Q205" s="192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</row>
    <row r="206" spans="1:41" ht="15.75" customHeight="1">
      <c r="A206" s="7"/>
      <c r="B206" s="14"/>
      <c r="C206" s="190"/>
      <c r="D206" s="190"/>
      <c r="E206" s="190"/>
      <c r="F206" s="190"/>
      <c r="G206" s="190"/>
      <c r="H206" s="190"/>
      <c r="I206" s="14"/>
      <c r="J206" s="14"/>
      <c r="K206" s="14"/>
      <c r="L206" s="14"/>
      <c r="M206" s="14"/>
      <c r="N206" s="14"/>
      <c r="O206" s="14"/>
      <c r="P206" s="14"/>
      <c r="Q206" s="192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</row>
    <row r="207" spans="1:41" ht="15.75" customHeight="1">
      <c r="A207" s="7"/>
      <c r="B207" s="14"/>
      <c r="C207" s="190"/>
      <c r="D207" s="190"/>
      <c r="E207" s="190"/>
      <c r="F207" s="190"/>
      <c r="G207" s="190"/>
      <c r="H207" s="190"/>
      <c r="I207" s="14"/>
      <c r="J207" s="14"/>
      <c r="K207" s="14"/>
      <c r="L207" s="14"/>
      <c r="M207" s="14"/>
      <c r="N207" s="14"/>
      <c r="O207" s="14"/>
      <c r="P207" s="14"/>
      <c r="Q207" s="192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</row>
    <row r="208" spans="1:41" ht="15.75" customHeight="1">
      <c r="A208" s="7"/>
      <c r="B208" s="14"/>
      <c r="C208" s="190"/>
      <c r="D208" s="190"/>
      <c r="E208" s="190"/>
      <c r="F208" s="190"/>
      <c r="G208" s="190"/>
      <c r="H208" s="190"/>
      <c r="I208" s="14"/>
      <c r="J208" s="14"/>
      <c r="K208" s="14"/>
      <c r="L208" s="14"/>
      <c r="M208" s="14"/>
      <c r="N208" s="14"/>
      <c r="O208" s="14"/>
      <c r="P208" s="14"/>
      <c r="Q208" s="192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</row>
    <row r="209" spans="1:41" ht="15.75" customHeight="1">
      <c r="A209" s="7"/>
      <c r="B209" s="14"/>
      <c r="C209" s="190"/>
      <c r="D209" s="190"/>
      <c r="E209" s="190"/>
      <c r="F209" s="190"/>
      <c r="G209" s="190"/>
      <c r="H209" s="190"/>
      <c r="I209" s="14"/>
      <c r="J209" s="14"/>
      <c r="K209" s="14"/>
      <c r="L209" s="14"/>
      <c r="M209" s="14"/>
      <c r="N209" s="14"/>
      <c r="O209" s="14"/>
      <c r="P209" s="14"/>
      <c r="Q209" s="192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</row>
    <row r="210" spans="1:41" ht="15.75" customHeight="1">
      <c r="A210" s="7"/>
      <c r="B210" s="14"/>
      <c r="C210" s="190"/>
      <c r="D210" s="190"/>
      <c r="E210" s="190"/>
      <c r="F210" s="190"/>
      <c r="G210" s="190"/>
      <c r="H210" s="190"/>
      <c r="I210" s="14"/>
      <c r="J210" s="14"/>
      <c r="K210" s="14"/>
      <c r="L210" s="14"/>
      <c r="M210" s="14"/>
      <c r="N210" s="14"/>
      <c r="O210" s="14"/>
      <c r="P210" s="14"/>
      <c r="Q210" s="192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</row>
    <row r="211" spans="1:41" ht="15.75" customHeight="1">
      <c r="A211" s="7"/>
      <c r="B211" s="14"/>
      <c r="C211" s="190"/>
      <c r="D211" s="190"/>
      <c r="E211" s="190"/>
      <c r="F211" s="190"/>
      <c r="G211" s="190"/>
      <c r="H211" s="190"/>
      <c r="I211" s="14"/>
      <c r="J211" s="14"/>
      <c r="K211" s="14"/>
      <c r="L211" s="14"/>
      <c r="M211" s="14"/>
      <c r="N211" s="14"/>
      <c r="O211" s="14"/>
      <c r="P211" s="14"/>
      <c r="Q211" s="192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</row>
    <row r="212" spans="1:41" ht="15.75" customHeight="1">
      <c r="A212" s="7"/>
      <c r="B212" s="14"/>
      <c r="C212" s="190"/>
      <c r="D212" s="190"/>
      <c r="E212" s="190"/>
      <c r="F212" s="190"/>
      <c r="G212" s="190"/>
      <c r="H212" s="190"/>
      <c r="I212" s="14"/>
      <c r="J212" s="14"/>
      <c r="K212" s="14"/>
      <c r="L212" s="14"/>
      <c r="M212" s="14"/>
      <c r="N212" s="14"/>
      <c r="O212" s="14"/>
      <c r="P212" s="14"/>
      <c r="Q212" s="192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</row>
    <row r="213" spans="1:41" ht="15.75" customHeight="1">
      <c r="A213" s="7"/>
      <c r="B213" s="14"/>
      <c r="C213" s="190"/>
      <c r="D213" s="190"/>
      <c r="E213" s="190"/>
      <c r="F213" s="190"/>
      <c r="G213" s="190"/>
      <c r="H213" s="190"/>
      <c r="I213" s="14"/>
      <c r="J213" s="14"/>
      <c r="K213" s="14"/>
      <c r="L213" s="14"/>
      <c r="M213" s="14"/>
      <c r="N213" s="14"/>
      <c r="O213" s="14"/>
      <c r="P213" s="14"/>
      <c r="Q213" s="192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</row>
    <row r="214" spans="1:41" ht="15.75" customHeight="1">
      <c r="A214" s="7"/>
      <c r="B214" s="14"/>
      <c r="C214" s="190"/>
      <c r="D214" s="190"/>
      <c r="E214" s="190"/>
      <c r="F214" s="190"/>
      <c r="G214" s="190"/>
      <c r="H214" s="190"/>
      <c r="I214" s="14"/>
      <c r="J214" s="14"/>
      <c r="K214" s="14"/>
      <c r="L214" s="14"/>
      <c r="M214" s="14"/>
      <c r="N214" s="14"/>
      <c r="O214" s="14"/>
      <c r="P214" s="14"/>
      <c r="Q214" s="192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</row>
    <row r="215" spans="1:41" ht="15.75" customHeight="1">
      <c r="A215" s="7"/>
      <c r="B215" s="14"/>
      <c r="C215" s="190"/>
      <c r="D215" s="190"/>
      <c r="E215" s="190"/>
      <c r="F215" s="190"/>
      <c r="G215" s="190"/>
      <c r="H215" s="190"/>
      <c r="I215" s="14"/>
      <c r="J215" s="14"/>
      <c r="K215" s="14"/>
      <c r="L215" s="14"/>
      <c r="M215" s="14"/>
      <c r="N215" s="14"/>
      <c r="O215" s="14"/>
      <c r="P215" s="14"/>
      <c r="Q215" s="192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</row>
    <row r="216" spans="1:41" ht="15.75" customHeight="1">
      <c r="A216" s="7"/>
      <c r="B216" s="14"/>
      <c r="C216" s="190"/>
      <c r="D216" s="190"/>
      <c r="E216" s="190"/>
      <c r="F216" s="190"/>
      <c r="G216" s="190"/>
      <c r="H216" s="190"/>
      <c r="I216" s="14"/>
      <c r="J216" s="14"/>
      <c r="K216" s="14"/>
      <c r="L216" s="14"/>
      <c r="M216" s="14"/>
      <c r="N216" s="14"/>
      <c r="O216" s="14"/>
      <c r="P216" s="14"/>
      <c r="Q216" s="192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</row>
    <row r="217" spans="1:41" ht="15.75" customHeight="1">
      <c r="A217" s="7"/>
      <c r="B217" s="14"/>
      <c r="C217" s="190"/>
      <c r="D217" s="190"/>
      <c r="E217" s="190"/>
      <c r="F217" s="190"/>
      <c r="G217" s="190"/>
      <c r="H217" s="190"/>
      <c r="I217" s="14"/>
      <c r="J217" s="14"/>
      <c r="K217" s="14"/>
      <c r="L217" s="14"/>
      <c r="M217" s="14"/>
      <c r="N217" s="14"/>
      <c r="O217" s="14"/>
      <c r="P217" s="14"/>
      <c r="Q217" s="192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</row>
    <row r="218" spans="1:41" ht="15.75" customHeight="1">
      <c r="A218" s="7"/>
      <c r="B218" s="14"/>
      <c r="C218" s="190"/>
      <c r="D218" s="190"/>
      <c r="E218" s="190"/>
      <c r="F218" s="190"/>
      <c r="G218" s="190"/>
      <c r="H218" s="190"/>
      <c r="I218" s="14"/>
      <c r="J218" s="14"/>
      <c r="K218" s="14"/>
      <c r="L218" s="14"/>
      <c r="M218" s="14"/>
      <c r="N218" s="14"/>
      <c r="O218" s="14"/>
      <c r="P218" s="14"/>
      <c r="Q218" s="192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</row>
    <row r="219" spans="1:41" ht="15.75" customHeight="1">
      <c r="A219" s="7"/>
      <c r="B219" s="14"/>
      <c r="C219" s="190"/>
      <c r="D219" s="190"/>
      <c r="E219" s="190"/>
      <c r="F219" s="190"/>
      <c r="G219" s="190"/>
      <c r="H219" s="190"/>
      <c r="I219" s="14"/>
      <c r="J219" s="14"/>
      <c r="K219" s="14"/>
      <c r="L219" s="14"/>
      <c r="M219" s="14"/>
      <c r="N219" s="14"/>
      <c r="O219" s="14"/>
      <c r="P219" s="14"/>
      <c r="Q219" s="192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</row>
    <row r="220" spans="1:41" ht="15.75" customHeight="1">
      <c r="A220" s="7"/>
      <c r="B220" s="14"/>
      <c r="C220" s="190"/>
      <c r="D220" s="190"/>
      <c r="E220" s="190"/>
      <c r="F220" s="190"/>
      <c r="G220" s="190"/>
      <c r="H220" s="190"/>
      <c r="I220" s="14"/>
      <c r="J220" s="14"/>
      <c r="K220" s="14"/>
      <c r="L220" s="14"/>
      <c r="M220" s="14"/>
      <c r="N220" s="14"/>
      <c r="O220" s="14"/>
      <c r="P220" s="14"/>
      <c r="Q220" s="192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</row>
    <row r="221" spans="1:41" ht="15.75" customHeight="1">
      <c r="A221" s="7"/>
      <c r="B221" s="14"/>
      <c r="C221" s="190"/>
      <c r="D221" s="190"/>
      <c r="E221" s="190"/>
      <c r="F221" s="190"/>
      <c r="G221" s="190"/>
      <c r="H221" s="190"/>
      <c r="I221" s="14"/>
      <c r="J221" s="14"/>
      <c r="K221" s="14"/>
      <c r="L221" s="14"/>
      <c r="M221" s="14"/>
      <c r="N221" s="14"/>
      <c r="O221" s="14"/>
      <c r="P221" s="14"/>
      <c r="Q221" s="192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</row>
    <row r="222" spans="1:41" ht="15.75" customHeight="1">
      <c r="A222" s="7"/>
      <c r="B222" s="14"/>
      <c r="C222" s="190"/>
      <c r="D222" s="190"/>
      <c r="E222" s="190"/>
      <c r="F222" s="190"/>
      <c r="G222" s="190"/>
      <c r="H222" s="190"/>
      <c r="I222" s="14"/>
      <c r="J222" s="14"/>
      <c r="K222" s="14"/>
      <c r="L222" s="14"/>
      <c r="M222" s="14"/>
      <c r="N222" s="14"/>
      <c r="O222" s="14"/>
      <c r="P222" s="14"/>
      <c r="Q222" s="192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</row>
    <row r="223" spans="1:41" ht="15.75" customHeight="1">
      <c r="A223" s="7"/>
      <c r="B223" s="14"/>
      <c r="C223" s="190"/>
      <c r="D223" s="190"/>
      <c r="E223" s="190"/>
      <c r="F223" s="190"/>
      <c r="G223" s="190"/>
      <c r="H223" s="190"/>
      <c r="I223" s="14"/>
      <c r="J223" s="14"/>
      <c r="K223" s="14"/>
      <c r="L223" s="14"/>
      <c r="M223" s="14"/>
      <c r="N223" s="14"/>
      <c r="O223" s="14"/>
      <c r="P223" s="14"/>
      <c r="Q223" s="192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</row>
    <row r="224" spans="1:41" ht="15.75" customHeight="1">
      <c r="A224" s="7"/>
      <c r="B224" s="14"/>
      <c r="C224" s="190"/>
      <c r="D224" s="190"/>
      <c r="E224" s="190"/>
      <c r="F224" s="190"/>
      <c r="G224" s="190"/>
      <c r="H224" s="190"/>
      <c r="I224" s="14"/>
      <c r="J224" s="14"/>
      <c r="K224" s="14"/>
      <c r="L224" s="14"/>
      <c r="M224" s="14"/>
      <c r="N224" s="14"/>
      <c r="O224" s="14"/>
      <c r="P224" s="14"/>
      <c r="Q224" s="192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</row>
    <row r="225" spans="1:41" ht="15.75" customHeight="1">
      <c r="A225" s="7"/>
      <c r="B225" s="14"/>
      <c r="C225" s="190"/>
      <c r="D225" s="190"/>
      <c r="E225" s="190"/>
      <c r="F225" s="190"/>
      <c r="G225" s="190"/>
      <c r="H225" s="190"/>
      <c r="I225" s="14"/>
      <c r="J225" s="14"/>
      <c r="K225" s="14"/>
      <c r="L225" s="14"/>
      <c r="M225" s="14"/>
      <c r="N225" s="14"/>
      <c r="O225" s="14"/>
      <c r="P225" s="14"/>
      <c r="Q225" s="192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</row>
    <row r="226" spans="1:41" ht="15.75" customHeight="1">
      <c r="A226" s="7"/>
      <c r="B226" s="14"/>
      <c r="C226" s="190"/>
      <c r="D226" s="190"/>
      <c r="E226" s="190"/>
      <c r="F226" s="190"/>
      <c r="G226" s="190"/>
      <c r="H226" s="190"/>
      <c r="I226" s="14"/>
      <c r="J226" s="14"/>
      <c r="K226" s="14"/>
      <c r="L226" s="14"/>
      <c r="M226" s="14"/>
      <c r="N226" s="14"/>
      <c r="O226" s="14"/>
      <c r="P226" s="14"/>
      <c r="Q226" s="192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</row>
    <row r="227" spans="1:41" ht="15.75" customHeight="1">
      <c r="A227" s="7"/>
      <c r="B227" s="14"/>
      <c r="C227" s="190"/>
      <c r="D227" s="190"/>
      <c r="E227" s="190"/>
      <c r="F227" s="190"/>
      <c r="G227" s="190"/>
      <c r="H227" s="190"/>
      <c r="I227" s="14"/>
      <c r="J227" s="14"/>
      <c r="K227" s="14"/>
      <c r="L227" s="14"/>
      <c r="M227" s="14"/>
      <c r="N227" s="14"/>
      <c r="O227" s="14"/>
      <c r="P227" s="14"/>
      <c r="Q227" s="192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</row>
    <row r="228" spans="1:41" ht="15.75" customHeight="1">
      <c r="A228" s="7"/>
      <c r="B228" s="14"/>
      <c r="C228" s="190"/>
      <c r="D228" s="190"/>
      <c r="E228" s="190"/>
      <c r="F228" s="190"/>
      <c r="G228" s="190"/>
      <c r="H228" s="190"/>
      <c r="I228" s="14"/>
      <c r="J228" s="14"/>
      <c r="K228" s="14"/>
      <c r="L228" s="14"/>
      <c r="M228" s="14"/>
      <c r="N228" s="14"/>
      <c r="O228" s="14"/>
      <c r="P228" s="14"/>
      <c r="Q228" s="192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</row>
    <row r="229" spans="1:41" ht="15.75" customHeight="1">
      <c r="A229" s="7"/>
      <c r="B229" s="14"/>
      <c r="C229" s="190"/>
      <c r="D229" s="190"/>
      <c r="E229" s="190"/>
      <c r="F229" s="190"/>
      <c r="G229" s="190"/>
      <c r="H229" s="190"/>
      <c r="I229" s="14"/>
      <c r="J229" s="14"/>
      <c r="K229" s="14"/>
      <c r="L229" s="14"/>
      <c r="M229" s="14"/>
      <c r="N229" s="14"/>
      <c r="O229" s="14"/>
      <c r="P229" s="14"/>
      <c r="Q229" s="192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</row>
    <row r="230" spans="1:41" ht="15.75" customHeight="1">
      <c r="A230" s="7"/>
      <c r="B230" s="14"/>
      <c r="C230" s="190"/>
      <c r="D230" s="190"/>
      <c r="E230" s="190"/>
      <c r="F230" s="190"/>
      <c r="G230" s="190"/>
      <c r="H230" s="190"/>
      <c r="I230" s="14"/>
      <c r="J230" s="14"/>
      <c r="K230" s="14"/>
      <c r="L230" s="14"/>
      <c r="M230" s="14"/>
      <c r="N230" s="14"/>
      <c r="O230" s="14"/>
      <c r="P230" s="14"/>
      <c r="Q230" s="192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</row>
    <row r="231" spans="1:41" ht="15.75" customHeight="1">
      <c r="A231" s="7"/>
      <c r="B231" s="14"/>
      <c r="C231" s="190"/>
      <c r="D231" s="190"/>
      <c r="E231" s="190"/>
      <c r="F231" s="190"/>
      <c r="G231" s="190"/>
      <c r="H231" s="190"/>
      <c r="I231" s="14"/>
      <c r="J231" s="14"/>
      <c r="K231" s="14"/>
      <c r="L231" s="14"/>
      <c r="M231" s="14"/>
      <c r="N231" s="14"/>
      <c r="O231" s="14"/>
      <c r="P231" s="14"/>
      <c r="Q231" s="192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</row>
    <row r="232" spans="1:41" ht="15.75" customHeight="1">
      <c r="A232" s="7"/>
      <c r="B232" s="14"/>
      <c r="C232" s="190"/>
      <c r="D232" s="190"/>
      <c r="E232" s="190"/>
      <c r="F232" s="190"/>
      <c r="G232" s="190"/>
      <c r="H232" s="190"/>
      <c r="I232" s="14"/>
      <c r="J232" s="14"/>
      <c r="K232" s="14"/>
      <c r="L232" s="14"/>
      <c r="M232" s="14"/>
      <c r="N232" s="14"/>
      <c r="O232" s="14"/>
      <c r="P232" s="14"/>
      <c r="Q232" s="192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</row>
    <row r="233" spans="1:41" ht="15.75" customHeight="1">
      <c r="A233" s="7"/>
      <c r="B233" s="14"/>
      <c r="C233" s="190"/>
      <c r="D233" s="190"/>
      <c r="E233" s="190"/>
      <c r="F233" s="190"/>
      <c r="G233" s="190"/>
      <c r="H233" s="190"/>
      <c r="I233" s="14"/>
      <c r="J233" s="14"/>
      <c r="K233" s="14"/>
      <c r="L233" s="14"/>
      <c r="M233" s="14"/>
      <c r="N233" s="14"/>
      <c r="O233" s="14"/>
      <c r="P233" s="14"/>
      <c r="Q233" s="192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</row>
    <row r="234" spans="1:41" ht="15.75" customHeight="1">
      <c r="A234" s="7"/>
      <c r="B234" s="14"/>
      <c r="C234" s="190"/>
      <c r="D234" s="190"/>
      <c r="E234" s="190"/>
      <c r="F234" s="190"/>
      <c r="G234" s="190"/>
      <c r="H234" s="190"/>
      <c r="I234" s="14"/>
      <c r="J234" s="14"/>
      <c r="K234" s="14"/>
      <c r="L234" s="14"/>
      <c r="M234" s="14"/>
      <c r="N234" s="14"/>
      <c r="O234" s="14"/>
      <c r="P234" s="14"/>
      <c r="Q234" s="192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</row>
    <row r="235" spans="1:41" ht="15.75" customHeight="1">
      <c r="A235" s="7"/>
      <c r="B235" s="14"/>
      <c r="C235" s="190"/>
      <c r="D235" s="190"/>
      <c r="E235" s="190"/>
      <c r="F235" s="190"/>
      <c r="G235" s="190"/>
      <c r="H235" s="190"/>
      <c r="I235" s="14"/>
      <c r="J235" s="14"/>
      <c r="K235" s="14"/>
      <c r="L235" s="14"/>
      <c r="M235" s="14"/>
      <c r="N235" s="14"/>
      <c r="O235" s="14"/>
      <c r="P235" s="14"/>
      <c r="Q235" s="192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</row>
    <row r="236" spans="1:41" ht="15.75" customHeight="1">
      <c r="A236" s="7"/>
      <c r="B236" s="14"/>
      <c r="C236" s="190"/>
      <c r="D236" s="190"/>
      <c r="E236" s="190"/>
      <c r="F236" s="190"/>
      <c r="G236" s="190"/>
      <c r="H236" s="190"/>
      <c r="I236" s="14"/>
      <c r="J236" s="14"/>
      <c r="K236" s="14"/>
      <c r="L236" s="14"/>
      <c r="M236" s="14"/>
      <c r="N236" s="14"/>
      <c r="O236" s="14"/>
      <c r="P236" s="14"/>
      <c r="Q236" s="192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</row>
    <row r="237" spans="1:41" ht="15.75" customHeight="1">
      <c r="A237" s="7"/>
      <c r="B237" s="14"/>
      <c r="C237" s="190"/>
      <c r="D237" s="190"/>
      <c r="E237" s="190"/>
      <c r="F237" s="190"/>
      <c r="G237" s="190"/>
      <c r="H237" s="190"/>
      <c r="I237" s="14"/>
      <c r="J237" s="14"/>
      <c r="K237" s="14"/>
      <c r="L237" s="14"/>
      <c r="M237" s="14"/>
      <c r="N237" s="14"/>
      <c r="O237" s="14"/>
      <c r="P237" s="14"/>
      <c r="Q237" s="192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</row>
    <row r="238" spans="1:41" ht="15.75" customHeight="1">
      <c r="A238" s="7"/>
      <c r="B238" s="14"/>
      <c r="C238" s="190"/>
      <c r="D238" s="190"/>
      <c r="E238" s="190"/>
      <c r="F238" s="190"/>
      <c r="G238" s="190"/>
      <c r="H238" s="190"/>
      <c r="I238" s="14"/>
      <c r="J238" s="14"/>
      <c r="K238" s="14"/>
      <c r="L238" s="14"/>
      <c r="M238" s="14"/>
      <c r="N238" s="14"/>
      <c r="O238" s="14"/>
      <c r="P238" s="14"/>
      <c r="Q238" s="192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</row>
    <row r="239" spans="1:41" ht="15.75" customHeight="1">
      <c r="A239" s="7"/>
      <c r="B239" s="14"/>
      <c r="C239" s="190"/>
      <c r="D239" s="190"/>
      <c r="E239" s="190"/>
      <c r="F239" s="190"/>
      <c r="G239" s="190"/>
      <c r="H239" s="190"/>
      <c r="I239" s="14"/>
      <c r="J239" s="14"/>
      <c r="K239" s="14"/>
      <c r="L239" s="14"/>
      <c r="M239" s="14"/>
      <c r="N239" s="14"/>
      <c r="O239" s="14"/>
      <c r="P239" s="14"/>
      <c r="Q239" s="192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</row>
    <row r="240" spans="1:41" ht="15.75" customHeight="1">
      <c r="A240" s="7"/>
      <c r="B240" s="14"/>
      <c r="C240" s="190"/>
      <c r="D240" s="190"/>
      <c r="E240" s="190"/>
      <c r="F240" s="190"/>
      <c r="G240" s="190"/>
      <c r="H240" s="190"/>
      <c r="I240" s="14"/>
      <c r="J240" s="14"/>
      <c r="K240" s="14"/>
      <c r="L240" s="14"/>
      <c r="M240" s="14"/>
      <c r="N240" s="14"/>
      <c r="O240" s="14"/>
      <c r="P240" s="14"/>
      <c r="Q240" s="192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</row>
    <row r="241" spans="1:41" ht="15.75" customHeight="1">
      <c r="A241" s="7"/>
      <c r="B241" s="14"/>
      <c r="C241" s="190"/>
      <c r="D241" s="190"/>
      <c r="E241" s="190"/>
      <c r="F241" s="190"/>
      <c r="G241" s="190"/>
      <c r="H241" s="190"/>
      <c r="I241" s="14"/>
      <c r="J241" s="14"/>
      <c r="K241" s="14"/>
      <c r="L241" s="14"/>
      <c r="M241" s="14"/>
      <c r="N241" s="14"/>
      <c r="O241" s="14"/>
      <c r="P241" s="14"/>
      <c r="Q241" s="192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</row>
    <row r="242" spans="1:41" ht="15.75" customHeight="1">
      <c r="A242" s="7"/>
      <c r="B242" s="14"/>
      <c r="C242" s="190"/>
      <c r="D242" s="190"/>
      <c r="E242" s="190"/>
      <c r="F242" s="190"/>
      <c r="G242" s="190"/>
      <c r="H242" s="190"/>
      <c r="I242" s="14"/>
      <c r="J242" s="14"/>
      <c r="K242" s="14"/>
      <c r="L242" s="14"/>
      <c r="M242" s="14"/>
      <c r="N242" s="14"/>
      <c r="O242" s="14"/>
      <c r="P242" s="14"/>
      <c r="Q242" s="192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</row>
    <row r="243" spans="1:41" ht="15.75" customHeight="1">
      <c r="A243" s="7"/>
      <c r="B243" s="14"/>
      <c r="C243" s="190"/>
      <c r="D243" s="190"/>
      <c r="E243" s="190"/>
      <c r="F243" s="190"/>
      <c r="G243" s="190"/>
      <c r="H243" s="190"/>
      <c r="I243" s="14"/>
      <c r="J243" s="14"/>
      <c r="K243" s="14"/>
      <c r="L243" s="14"/>
      <c r="M243" s="14"/>
      <c r="N243" s="14"/>
      <c r="O243" s="14"/>
      <c r="P243" s="14"/>
      <c r="Q243" s="192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</row>
    <row r="244" spans="1:41" ht="15.75" customHeight="1">
      <c r="A244" s="7"/>
      <c r="B244" s="14"/>
      <c r="C244" s="190"/>
      <c r="D244" s="190"/>
      <c r="E244" s="190"/>
      <c r="F244" s="190"/>
      <c r="G244" s="190"/>
      <c r="H244" s="190"/>
      <c r="I244" s="14"/>
      <c r="J244" s="14"/>
      <c r="K244" s="14"/>
      <c r="L244" s="14"/>
      <c r="M244" s="14"/>
      <c r="N244" s="14"/>
      <c r="O244" s="14"/>
      <c r="P244" s="14"/>
      <c r="Q244" s="192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</row>
    <row r="245" spans="1:41" ht="15.75" customHeight="1">
      <c r="A245" s="7"/>
      <c r="B245" s="14"/>
      <c r="C245" s="190"/>
      <c r="D245" s="190"/>
      <c r="E245" s="190"/>
      <c r="F245" s="190"/>
      <c r="G245" s="190"/>
      <c r="H245" s="190"/>
      <c r="I245" s="14"/>
      <c r="J245" s="14"/>
      <c r="K245" s="14"/>
      <c r="L245" s="14"/>
      <c r="M245" s="14"/>
      <c r="N245" s="14"/>
      <c r="O245" s="14"/>
      <c r="P245" s="14"/>
      <c r="Q245" s="192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</row>
    <row r="246" spans="1:41" ht="15.75" customHeight="1">
      <c r="A246" s="7"/>
      <c r="B246" s="14"/>
      <c r="C246" s="190"/>
      <c r="D246" s="190"/>
      <c r="E246" s="190"/>
      <c r="F246" s="190"/>
      <c r="G246" s="190"/>
      <c r="H246" s="190"/>
      <c r="I246" s="14"/>
      <c r="J246" s="14"/>
      <c r="K246" s="14"/>
      <c r="L246" s="14"/>
      <c r="M246" s="14"/>
      <c r="N246" s="14"/>
      <c r="O246" s="14"/>
      <c r="P246" s="14"/>
      <c r="Q246" s="192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</row>
    <row r="247" spans="1:41" ht="15.75" customHeight="1">
      <c r="A247" s="7"/>
      <c r="B247" s="14"/>
      <c r="C247" s="190"/>
      <c r="D247" s="190"/>
      <c r="E247" s="190"/>
      <c r="F247" s="190"/>
      <c r="G247" s="190"/>
      <c r="H247" s="190"/>
      <c r="I247" s="14"/>
      <c r="J247" s="14"/>
      <c r="K247" s="14"/>
      <c r="L247" s="14"/>
      <c r="M247" s="14"/>
      <c r="N247" s="14"/>
      <c r="O247" s="14"/>
      <c r="P247" s="14"/>
      <c r="Q247" s="192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</row>
    <row r="248" spans="1:41" ht="15.75" customHeight="1">
      <c r="A248" s="7"/>
      <c r="B248" s="14"/>
      <c r="C248" s="190"/>
      <c r="D248" s="190"/>
      <c r="E248" s="190"/>
      <c r="F248" s="190"/>
      <c r="G248" s="190"/>
      <c r="H248" s="190"/>
      <c r="I248" s="14"/>
      <c r="J248" s="14"/>
      <c r="K248" s="14"/>
      <c r="L248" s="14"/>
      <c r="M248" s="14"/>
      <c r="N248" s="14"/>
      <c r="O248" s="14"/>
      <c r="P248" s="14"/>
      <c r="Q248" s="192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</row>
    <row r="249" spans="1:41" ht="15.75" customHeight="1">
      <c r="A249" s="7"/>
      <c r="B249" s="14"/>
      <c r="C249" s="190"/>
      <c r="D249" s="190"/>
      <c r="E249" s="190"/>
      <c r="F249" s="190"/>
      <c r="G249" s="190"/>
      <c r="H249" s="190"/>
      <c r="I249" s="14"/>
      <c r="J249" s="14"/>
      <c r="K249" s="14"/>
      <c r="L249" s="14"/>
      <c r="M249" s="14"/>
      <c r="N249" s="14"/>
      <c r="O249" s="14"/>
      <c r="P249" s="14"/>
      <c r="Q249" s="192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</row>
    <row r="250" spans="1:41" ht="15.75" customHeight="1">
      <c r="A250" s="7"/>
      <c r="B250" s="14"/>
      <c r="C250" s="190"/>
      <c r="D250" s="190"/>
      <c r="E250" s="190"/>
      <c r="F250" s="190"/>
      <c r="G250" s="190"/>
      <c r="H250" s="190"/>
      <c r="I250" s="14"/>
      <c r="J250" s="14"/>
      <c r="K250" s="14"/>
      <c r="L250" s="14"/>
      <c r="M250" s="14"/>
      <c r="N250" s="14"/>
      <c r="O250" s="14"/>
      <c r="P250" s="14"/>
      <c r="Q250" s="192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</row>
    <row r="251" spans="1:41" ht="15.75" customHeight="1">
      <c r="A251" s="7"/>
      <c r="B251" s="14"/>
      <c r="C251" s="190"/>
      <c r="D251" s="190"/>
      <c r="E251" s="190"/>
      <c r="F251" s="190"/>
      <c r="G251" s="190"/>
      <c r="H251" s="190"/>
      <c r="I251" s="14"/>
      <c r="J251" s="14"/>
      <c r="K251" s="14"/>
      <c r="L251" s="14"/>
      <c r="M251" s="14"/>
      <c r="N251" s="14"/>
      <c r="O251" s="14"/>
      <c r="P251" s="14"/>
      <c r="Q251" s="192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</row>
    <row r="252" spans="1:41" ht="15.75" customHeight="1">
      <c r="A252" s="7"/>
      <c r="B252" s="14"/>
      <c r="C252" s="190"/>
      <c r="D252" s="190"/>
      <c r="E252" s="190"/>
      <c r="F252" s="190"/>
      <c r="G252" s="190"/>
      <c r="H252" s="190"/>
      <c r="I252" s="14"/>
      <c r="J252" s="14"/>
      <c r="K252" s="14"/>
      <c r="L252" s="14"/>
      <c r="M252" s="14"/>
      <c r="N252" s="14"/>
      <c r="O252" s="14"/>
      <c r="P252" s="14"/>
      <c r="Q252" s="192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</row>
    <row r="253" spans="1:41" ht="15.75" customHeight="1">
      <c r="A253" s="7"/>
      <c r="B253" s="14"/>
      <c r="C253" s="190"/>
      <c r="D253" s="190"/>
      <c r="E253" s="190"/>
      <c r="F253" s="190"/>
      <c r="G253" s="190"/>
      <c r="H253" s="190"/>
      <c r="I253" s="14"/>
      <c r="J253" s="14"/>
      <c r="K253" s="14"/>
      <c r="L253" s="14"/>
      <c r="M253" s="14"/>
      <c r="N253" s="14"/>
      <c r="O253" s="14"/>
      <c r="P253" s="14"/>
      <c r="Q253" s="192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</row>
    <row r="254" spans="1:41" ht="15.75" customHeight="1">
      <c r="A254" s="7"/>
      <c r="B254" s="14"/>
      <c r="C254" s="190"/>
      <c r="D254" s="190"/>
      <c r="E254" s="190"/>
      <c r="F254" s="190"/>
      <c r="G254" s="190"/>
      <c r="H254" s="190"/>
      <c r="I254" s="14"/>
      <c r="J254" s="14"/>
      <c r="K254" s="14"/>
      <c r="L254" s="14"/>
      <c r="M254" s="14"/>
      <c r="N254" s="14"/>
      <c r="O254" s="14"/>
      <c r="P254" s="14"/>
      <c r="Q254" s="192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</row>
    <row r="255" spans="1:41" ht="15.75" customHeight="1">
      <c r="A255" s="7"/>
      <c r="B255" s="14"/>
      <c r="C255" s="190"/>
      <c r="D255" s="190"/>
      <c r="E255" s="190"/>
      <c r="F255" s="190"/>
      <c r="G255" s="190"/>
      <c r="H255" s="190"/>
      <c r="I255" s="14"/>
      <c r="J255" s="14"/>
      <c r="K255" s="14"/>
      <c r="L255" s="14"/>
      <c r="M255" s="14"/>
      <c r="N255" s="14"/>
      <c r="O255" s="14"/>
      <c r="P255" s="14"/>
      <c r="Q255" s="192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</row>
    <row r="256" spans="1:41" ht="15.75" customHeight="1">
      <c r="A256" s="7"/>
      <c r="B256" s="14"/>
      <c r="C256" s="190"/>
      <c r="D256" s="190"/>
      <c r="E256" s="190"/>
      <c r="F256" s="190"/>
      <c r="G256" s="190"/>
      <c r="H256" s="190"/>
      <c r="I256" s="14"/>
      <c r="J256" s="14"/>
      <c r="K256" s="14"/>
      <c r="L256" s="14"/>
      <c r="M256" s="14"/>
      <c r="N256" s="14"/>
      <c r="O256" s="14"/>
      <c r="P256" s="14"/>
      <c r="Q256" s="192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</row>
    <row r="257" spans="1:41" ht="15.75" customHeight="1">
      <c r="A257" s="7"/>
      <c r="B257" s="14"/>
      <c r="C257" s="190"/>
      <c r="D257" s="190"/>
      <c r="E257" s="190"/>
      <c r="F257" s="190"/>
      <c r="G257" s="190"/>
      <c r="H257" s="190"/>
      <c r="I257" s="14"/>
      <c r="J257" s="14"/>
      <c r="K257" s="14"/>
      <c r="L257" s="14"/>
      <c r="M257" s="14"/>
      <c r="N257" s="14"/>
      <c r="O257" s="14"/>
      <c r="P257" s="14"/>
      <c r="Q257" s="192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</row>
    <row r="258" spans="1:41" ht="15.75" customHeight="1">
      <c r="A258" s="7"/>
      <c r="B258" s="14"/>
      <c r="C258" s="190"/>
      <c r="D258" s="190"/>
      <c r="E258" s="190"/>
      <c r="F258" s="190"/>
      <c r="G258" s="190"/>
      <c r="H258" s="190"/>
      <c r="I258" s="14"/>
      <c r="J258" s="14"/>
      <c r="K258" s="14"/>
      <c r="L258" s="14"/>
      <c r="M258" s="14"/>
      <c r="N258" s="14"/>
      <c r="O258" s="14"/>
      <c r="P258" s="14"/>
      <c r="Q258" s="192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</row>
    <row r="259" spans="1:41" ht="15.75" customHeight="1">
      <c r="A259" s="7"/>
      <c r="B259" s="14"/>
      <c r="C259" s="190"/>
      <c r="D259" s="190"/>
      <c r="E259" s="190"/>
      <c r="F259" s="190"/>
      <c r="G259" s="190"/>
      <c r="H259" s="190"/>
      <c r="I259" s="14"/>
      <c r="J259" s="14"/>
      <c r="K259" s="14"/>
      <c r="L259" s="14"/>
      <c r="M259" s="14"/>
      <c r="N259" s="14"/>
      <c r="O259" s="14"/>
      <c r="P259" s="14"/>
      <c r="Q259" s="192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</row>
    <row r="260" spans="1:41" ht="15.75" customHeight="1">
      <c r="A260" s="7"/>
      <c r="B260" s="14"/>
      <c r="C260" s="190"/>
      <c r="D260" s="190"/>
      <c r="E260" s="190"/>
      <c r="F260" s="190"/>
      <c r="G260" s="190"/>
      <c r="H260" s="190"/>
      <c r="I260" s="14"/>
      <c r="J260" s="14"/>
      <c r="K260" s="14"/>
      <c r="L260" s="14"/>
      <c r="M260" s="14"/>
      <c r="N260" s="14"/>
      <c r="O260" s="14"/>
      <c r="P260" s="14"/>
      <c r="Q260" s="192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</row>
    <row r="261" spans="1:41" ht="15.75" customHeight="1">
      <c r="A261" s="7"/>
      <c r="B261" s="14"/>
      <c r="C261" s="190"/>
      <c r="D261" s="190"/>
      <c r="E261" s="190"/>
      <c r="F261" s="190"/>
      <c r="G261" s="190"/>
      <c r="H261" s="190"/>
      <c r="I261" s="14"/>
      <c r="J261" s="14"/>
      <c r="K261" s="14"/>
      <c r="L261" s="14"/>
      <c r="M261" s="14"/>
      <c r="N261" s="14"/>
      <c r="O261" s="14"/>
      <c r="P261" s="14"/>
      <c r="Q261" s="192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</row>
    <row r="262" spans="1:41" ht="15.75" customHeight="1">
      <c r="A262" s="7"/>
      <c r="B262" s="14"/>
      <c r="C262" s="190"/>
      <c r="D262" s="190"/>
      <c r="E262" s="190"/>
      <c r="F262" s="190"/>
      <c r="G262" s="190"/>
      <c r="H262" s="190"/>
      <c r="I262" s="14"/>
      <c r="J262" s="14"/>
      <c r="K262" s="14"/>
      <c r="L262" s="14"/>
      <c r="M262" s="14"/>
      <c r="N262" s="14"/>
      <c r="O262" s="14"/>
      <c r="P262" s="14"/>
      <c r="Q262" s="192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</row>
    <row r="263" spans="1:41" ht="15.75" customHeight="1">
      <c r="A263" s="7"/>
      <c r="B263" s="14"/>
      <c r="C263" s="190"/>
      <c r="D263" s="190"/>
      <c r="E263" s="190"/>
      <c r="F263" s="190"/>
      <c r="G263" s="190"/>
      <c r="H263" s="190"/>
      <c r="I263" s="14"/>
      <c r="J263" s="14"/>
      <c r="K263" s="14"/>
      <c r="L263" s="14"/>
      <c r="M263" s="14"/>
      <c r="N263" s="14"/>
      <c r="O263" s="14"/>
      <c r="P263" s="14"/>
      <c r="Q263" s="192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</row>
    <row r="264" spans="1:41" ht="15.75" customHeight="1">
      <c r="A264" s="7"/>
      <c r="B264" s="14"/>
      <c r="C264" s="190"/>
      <c r="D264" s="190"/>
      <c r="E264" s="190"/>
      <c r="F264" s="190"/>
      <c r="G264" s="190"/>
      <c r="H264" s="190"/>
      <c r="I264" s="14"/>
      <c r="J264" s="14"/>
      <c r="K264" s="14"/>
      <c r="L264" s="14"/>
      <c r="M264" s="14"/>
      <c r="N264" s="14"/>
      <c r="O264" s="14"/>
      <c r="P264" s="14"/>
      <c r="Q264" s="192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</row>
    <row r="265" spans="1:41" ht="15.75" customHeight="1">
      <c r="A265" s="7"/>
      <c r="B265" s="14"/>
      <c r="C265" s="190"/>
      <c r="D265" s="190"/>
      <c r="E265" s="190"/>
      <c r="F265" s="190"/>
      <c r="G265" s="190"/>
      <c r="H265" s="190"/>
      <c r="I265" s="14"/>
      <c r="J265" s="14"/>
      <c r="K265" s="14"/>
      <c r="L265" s="14"/>
      <c r="M265" s="14"/>
      <c r="N265" s="14"/>
      <c r="O265" s="14"/>
      <c r="P265" s="14"/>
      <c r="Q265" s="192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</row>
    <row r="266" spans="1:41" ht="15.75" customHeight="1">
      <c r="A266" s="7"/>
      <c r="B266" s="14"/>
      <c r="C266" s="190"/>
      <c r="D266" s="190"/>
      <c r="E266" s="190"/>
      <c r="F266" s="190"/>
      <c r="G266" s="190"/>
      <c r="H266" s="190"/>
      <c r="I266" s="14"/>
      <c r="J266" s="14"/>
      <c r="K266" s="14"/>
      <c r="L266" s="14"/>
      <c r="M266" s="14"/>
      <c r="N266" s="14"/>
      <c r="O266" s="14"/>
      <c r="P266" s="14"/>
      <c r="Q266" s="192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</row>
    <row r="267" spans="1:41" ht="15.75" customHeight="1"/>
    <row r="268" spans="1:41" ht="15.75" customHeight="1"/>
    <row r="269" spans="1:41" ht="15.75" customHeight="1"/>
    <row r="270" spans="1:41" ht="15.75" customHeight="1"/>
    <row r="271" spans="1:41" ht="15.75" customHeight="1"/>
    <row r="272" spans="1:41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3">
    <mergeCell ref="A36:F36"/>
    <mergeCell ref="A50:F50"/>
    <mergeCell ref="A51:F51"/>
    <mergeCell ref="A52:F52"/>
    <mergeCell ref="A53:M53"/>
    <mergeCell ref="A54:M54"/>
    <mergeCell ref="A55:M55"/>
    <mergeCell ref="D64:G64"/>
    <mergeCell ref="I64:K64"/>
    <mergeCell ref="D66:G66"/>
    <mergeCell ref="I66:K66"/>
    <mergeCell ref="C67:K67"/>
    <mergeCell ref="A56:M56"/>
    <mergeCell ref="A57:M57"/>
    <mergeCell ref="A58:M58"/>
    <mergeCell ref="N58:P58"/>
    <mergeCell ref="N59:P59"/>
    <mergeCell ref="D62:G62"/>
    <mergeCell ref="I62:K62"/>
    <mergeCell ref="E4:E7"/>
    <mergeCell ref="F4:F7"/>
    <mergeCell ref="N4:P4"/>
    <mergeCell ref="N6:Q6"/>
    <mergeCell ref="A9:Q9"/>
    <mergeCell ref="G2:G7"/>
    <mergeCell ref="H3:H7"/>
    <mergeCell ref="I3:L3"/>
    <mergeCell ref="M3:M7"/>
    <mergeCell ref="I4:I7"/>
    <mergeCell ref="J4:J7"/>
    <mergeCell ref="K4:K7"/>
    <mergeCell ref="L4:L7"/>
    <mergeCell ref="A10:Q10"/>
    <mergeCell ref="A16:Q16"/>
    <mergeCell ref="A23:Q23"/>
    <mergeCell ref="A27:Q27"/>
    <mergeCell ref="A31:Q31"/>
    <mergeCell ref="A32:Q32"/>
    <mergeCell ref="A39:Q39"/>
    <mergeCell ref="A1:Q1"/>
    <mergeCell ref="A2:A7"/>
    <mergeCell ref="B2:B7"/>
    <mergeCell ref="C2:F2"/>
    <mergeCell ref="H2:M2"/>
    <mergeCell ref="N2:Q3"/>
    <mergeCell ref="E3:F3"/>
    <mergeCell ref="C3:C7"/>
    <mergeCell ref="D3:D7"/>
    <mergeCell ref="A15:B15"/>
    <mergeCell ref="A22:F22"/>
    <mergeCell ref="A26:F26"/>
    <mergeCell ref="A29:F29"/>
    <mergeCell ref="A30:F30"/>
  </mergeCells>
  <pageMargins left="0.70833333333333304" right="0.70833333333333304" top="0.74791666666666701" bottom="0.74791666666666701" header="0" footer="0"/>
  <pageSetup scale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2" width="5.85546875" customWidth="1"/>
    <col min="3" max="3" width="71.7109375" customWidth="1"/>
    <col min="4" max="4" width="8.7109375" customWidth="1"/>
    <col min="5" max="6" width="7.85546875" customWidth="1"/>
    <col min="7" max="9" width="6.140625" customWidth="1"/>
    <col min="10" max="12" width="7.85546875" customWidth="1"/>
    <col min="13" max="13" width="9.5703125" customWidth="1"/>
    <col min="14" max="26" width="8.7109375" customWidth="1"/>
  </cols>
  <sheetData>
    <row r="1" spans="1:26" ht="15" customHeight="1">
      <c r="A1" s="193"/>
      <c r="B1" s="193"/>
      <c r="C1" s="580" t="s">
        <v>145</v>
      </c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93"/>
      <c r="B2" s="193"/>
      <c r="C2" s="194" t="s">
        <v>146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>
      <c r="A3" s="193"/>
      <c r="B3" s="193"/>
      <c r="C3" s="574" t="s">
        <v>147</v>
      </c>
      <c r="D3" s="567" t="s">
        <v>148</v>
      </c>
      <c r="E3" s="577" t="s">
        <v>50</v>
      </c>
      <c r="F3" s="530"/>
      <c r="G3" s="530"/>
      <c r="H3" s="530"/>
      <c r="I3" s="530"/>
      <c r="J3" s="529"/>
      <c r="K3" s="567" t="s">
        <v>149</v>
      </c>
      <c r="L3" s="567" t="s">
        <v>150</v>
      </c>
      <c r="M3" s="567" t="s">
        <v>151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193"/>
      <c r="B4" s="193"/>
      <c r="C4" s="575"/>
      <c r="D4" s="510"/>
      <c r="E4" s="576" t="s">
        <v>55</v>
      </c>
      <c r="F4" s="578" t="s">
        <v>152</v>
      </c>
      <c r="G4" s="562"/>
      <c r="H4" s="562"/>
      <c r="I4" s="579"/>
      <c r="J4" s="568" t="s">
        <v>153</v>
      </c>
      <c r="K4" s="510"/>
      <c r="L4" s="510"/>
      <c r="M4" s="510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193"/>
      <c r="B5" s="193"/>
      <c r="C5" s="575"/>
      <c r="D5" s="510"/>
      <c r="E5" s="554"/>
      <c r="F5" s="573" t="s">
        <v>154</v>
      </c>
      <c r="G5" s="569" t="s">
        <v>155</v>
      </c>
      <c r="H5" s="536"/>
      <c r="I5" s="537"/>
      <c r="J5" s="545"/>
      <c r="K5" s="510"/>
      <c r="L5" s="510"/>
      <c r="M5" s="51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8.25" customHeight="1">
      <c r="A6" s="193"/>
      <c r="B6" s="193"/>
      <c r="C6" s="575"/>
      <c r="D6" s="510"/>
      <c r="E6" s="554"/>
      <c r="F6" s="526"/>
      <c r="G6" s="570" t="s">
        <v>156</v>
      </c>
      <c r="H6" s="573" t="s">
        <v>157</v>
      </c>
      <c r="I6" s="573" t="s">
        <v>158</v>
      </c>
      <c r="J6" s="545"/>
      <c r="K6" s="510"/>
      <c r="L6" s="510"/>
      <c r="M6" s="5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8.25" customHeight="1">
      <c r="A7" s="193"/>
      <c r="B7" s="193"/>
      <c r="C7" s="575"/>
      <c r="D7" s="510"/>
      <c r="E7" s="554"/>
      <c r="F7" s="526"/>
      <c r="G7" s="571"/>
      <c r="H7" s="526"/>
      <c r="I7" s="526"/>
      <c r="J7" s="545"/>
      <c r="K7" s="510"/>
      <c r="L7" s="510"/>
      <c r="M7" s="510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8.25" customHeight="1">
      <c r="A8" s="193"/>
      <c r="B8" s="193"/>
      <c r="C8" s="575"/>
      <c r="D8" s="510"/>
      <c r="E8" s="554"/>
      <c r="F8" s="526"/>
      <c r="G8" s="571"/>
      <c r="H8" s="526"/>
      <c r="I8" s="526"/>
      <c r="J8" s="545"/>
      <c r="K8" s="510"/>
      <c r="L8" s="510"/>
      <c r="M8" s="510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8.25" customHeight="1">
      <c r="A9" s="193"/>
      <c r="B9" s="193"/>
      <c r="C9" s="518"/>
      <c r="D9" s="511"/>
      <c r="E9" s="554"/>
      <c r="F9" s="526"/>
      <c r="G9" s="571"/>
      <c r="H9" s="526"/>
      <c r="I9" s="526"/>
      <c r="J9" s="545"/>
      <c r="K9" s="511"/>
      <c r="L9" s="511"/>
      <c r="M9" s="51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>
      <c r="A10" s="7" t="s">
        <v>159</v>
      </c>
      <c r="B10" s="7" t="s">
        <v>160</v>
      </c>
      <c r="C10" s="195" t="s">
        <v>71</v>
      </c>
      <c r="D10" s="196">
        <v>3</v>
      </c>
      <c r="E10" s="197">
        <f t="shared" ref="E10:E18" si="0">D10*30</f>
        <v>90</v>
      </c>
      <c r="F10" s="198">
        <f t="shared" ref="F10:F18" si="1">G10+H10+I10</f>
        <v>30</v>
      </c>
      <c r="G10" s="198">
        <v>15</v>
      </c>
      <c r="H10" s="198"/>
      <c r="I10" s="198">
        <v>15</v>
      </c>
      <c r="J10" s="199">
        <f t="shared" ref="J10:J18" si="2">E10-F10</f>
        <v>60</v>
      </c>
      <c r="K10" s="200">
        <f t="shared" ref="K10:K18" si="3">F10/15</f>
        <v>2</v>
      </c>
      <c r="L10" s="201" t="s">
        <v>161</v>
      </c>
      <c r="M10" s="202">
        <f t="shared" ref="M10:M17" si="4">F10/E10*100</f>
        <v>33.333333333333329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7" t="s">
        <v>159</v>
      </c>
      <c r="B11" s="7" t="s">
        <v>160</v>
      </c>
      <c r="C11" s="203" t="s">
        <v>74</v>
      </c>
      <c r="D11" s="204">
        <v>3</v>
      </c>
      <c r="E11" s="10">
        <f t="shared" si="0"/>
        <v>90</v>
      </c>
      <c r="F11" s="11">
        <f t="shared" si="1"/>
        <v>30</v>
      </c>
      <c r="G11" s="11"/>
      <c r="H11" s="11"/>
      <c r="I11" s="11">
        <v>30</v>
      </c>
      <c r="J11" s="12">
        <f t="shared" si="2"/>
        <v>60</v>
      </c>
      <c r="K11" s="205">
        <f t="shared" si="3"/>
        <v>2</v>
      </c>
      <c r="L11" s="206" t="s">
        <v>159</v>
      </c>
      <c r="M11" s="207">
        <f t="shared" si="4"/>
        <v>33.333333333333329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7" t="s">
        <v>159</v>
      </c>
      <c r="B12" s="7" t="s">
        <v>160</v>
      </c>
      <c r="C12" s="203" t="s">
        <v>77</v>
      </c>
      <c r="D12" s="204">
        <v>3</v>
      </c>
      <c r="E12" s="10">
        <f t="shared" si="0"/>
        <v>90</v>
      </c>
      <c r="F12" s="11">
        <f t="shared" si="1"/>
        <v>45</v>
      </c>
      <c r="G12" s="11"/>
      <c r="H12" s="11"/>
      <c r="I12" s="11">
        <v>45</v>
      </c>
      <c r="J12" s="12">
        <f t="shared" si="2"/>
        <v>45</v>
      </c>
      <c r="K12" s="205">
        <f t="shared" si="3"/>
        <v>3</v>
      </c>
      <c r="L12" s="206" t="s">
        <v>159</v>
      </c>
      <c r="M12" s="207">
        <f t="shared" si="4"/>
        <v>50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7" t="s">
        <v>23</v>
      </c>
      <c r="B13" s="7" t="s">
        <v>160</v>
      </c>
      <c r="C13" s="203" t="s">
        <v>83</v>
      </c>
      <c r="D13" s="204">
        <v>5</v>
      </c>
      <c r="E13" s="10">
        <f t="shared" si="0"/>
        <v>150</v>
      </c>
      <c r="F13" s="11">
        <f t="shared" si="1"/>
        <v>60</v>
      </c>
      <c r="G13" s="11">
        <v>30</v>
      </c>
      <c r="H13" s="11"/>
      <c r="I13" s="11">
        <v>30</v>
      </c>
      <c r="J13" s="12">
        <f t="shared" si="2"/>
        <v>90</v>
      </c>
      <c r="K13" s="205">
        <f t="shared" si="3"/>
        <v>4</v>
      </c>
      <c r="L13" s="206" t="s">
        <v>162</v>
      </c>
      <c r="M13" s="207">
        <f t="shared" si="4"/>
        <v>40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>
      <c r="A14" s="7" t="s">
        <v>23</v>
      </c>
      <c r="B14" s="7" t="s">
        <v>160</v>
      </c>
      <c r="C14" s="208" t="s">
        <v>85</v>
      </c>
      <c r="D14" s="204">
        <v>4</v>
      </c>
      <c r="E14" s="10">
        <f t="shared" si="0"/>
        <v>120</v>
      </c>
      <c r="F14" s="11">
        <f t="shared" si="1"/>
        <v>45</v>
      </c>
      <c r="G14" s="11">
        <v>15</v>
      </c>
      <c r="H14" s="11"/>
      <c r="I14" s="11">
        <v>30</v>
      </c>
      <c r="J14" s="12">
        <f t="shared" si="2"/>
        <v>75</v>
      </c>
      <c r="K14" s="205">
        <f t="shared" si="3"/>
        <v>3</v>
      </c>
      <c r="L14" s="206" t="s">
        <v>162</v>
      </c>
      <c r="M14" s="207">
        <f t="shared" si="4"/>
        <v>37.5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7" t="s">
        <v>159</v>
      </c>
      <c r="B15" s="7" t="s">
        <v>163</v>
      </c>
      <c r="C15" s="203" t="s">
        <v>164</v>
      </c>
      <c r="D15" s="204">
        <v>3</v>
      </c>
      <c r="E15" s="10">
        <f t="shared" si="0"/>
        <v>90</v>
      </c>
      <c r="F15" s="11">
        <f t="shared" si="1"/>
        <v>30</v>
      </c>
      <c r="G15" s="11">
        <v>15</v>
      </c>
      <c r="H15" s="11"/>
      <c r="I15" s="11">
        <v>15</v>
      </c>
      <c r="J15" s="12">
        <f t="shared" si="2"/>
        <v>60</v>
      </c>
      <c r="K15" s="205">
        <f t="shared" si="3"/>
        <v>2</v>
      </c>
      <c r="L15" s="206" t="s">
        <v>159</v>
      </c>
      <c r="M15" s="207">
        <f t="shared" si="4"/>
        <v>33.333333333333329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2.25" customHeight="1">
      <c r="A16" s="7" t="s">
        <v>23</v>
      </c>
      <c r="B16" s="7" t="s">
        <v>163</v>
      </c>
      <c r="C16" s="203" t="s">
        <v>165</v>
      </c>
      <c r="D16" s="204">
        <v>5</v>
      </c>
      <c r="E16" s="10">
        <f t="shared" si="0"/>
        <v>150</v>
      </c>
      <c r="F16" s="11">
        <f t="shared" si="1"/>
        <v>60</v>
      </c>
      <c r="G16" s="11">
        <v>30</v>
      </c>
      <c r="H16" s="11"/>
      <c r="I16" s="11">
        <v>30</v>
      </c>
      <c r="J16" s="12">
        <f t="shared" si="2"/>
        <v>90</v>
      </c>
      <c r="K16" s="205">
        <f t="shared" si="3"/>
        <v>4</v>
      </c>
      <c r="L16" s="206" t="s">
        <v>162</v>
      </c>
      <c r="M16" s="207">
        <f t="shared" si="4"/>
        <v>40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7" t="s">
        <v>23</v>
      </c>
      <c r="B17" s="7" t="s">
        <v>163</v>
      </c>
      <c r="C17" s="203" t="s">
        <v>166</v>
      </c>
      <c r="D17" s="204">
        <v>4</v>
      </c>
      <c r="E17" s="10">
        <f t="shared" si="0"/>
        <v>120</v>
      </c>
      <c r="F17" s="11">
        <f t="shared" si="1"/>
        <v>45</v>
      </c>
      <c r="G17" s="11">
        <v>30</v>
      </c>
      <c r="H17" s="11"/>
      <c r="I17" s="11">
        <v>15</v>
      </c>
      <c r="J17" s="12">
        <f t="shared" si="2"/>
        <v>75</v>
      </c>
      <c r="K17" s="209">
        <f t="shared" si="3"/>
        <v>3</v>
      </c>
      <c r="L17" s="206" t="s">
        <v>161</v>
      </c>
      <c r="M17" s="207">
        <f t="shared" si="4"/>
        <v>37.5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93"/>
      <c r="B18" s="193"/>
      <c r="C18" s="49" t="s">
        <v>38</v>
      </c>
      <c r="D18" s="204">
        <v>30</v>
      </c>
      <c r="E18" s="10">
        <f t="shared" si="0"/>
        <v>900</v>
      </c>
      <c r="F18" s="210">
        <f t="shared" si="1"/>
        <v>345</v>
      </c>
      <c r="G18" s="11">
        <v>135</v>
      </c>
      <c r="H18" s="211">
        <f>SUM(H10:H17)</f>
        <v>0</v>
      </c>
      <c r="I18" s="11">
        <v>210</v>
      </c>
      <c r="J18" s="48">
        <f t="shared" si="2"/>
        <v>555</v>
      </c>
      <c r="K18" s="209">
        <f t="shared" si="3"/>
        <v>23</v>
      </c>
      <c r="L18" s="212"/>
      <c r="M18" s="21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93"/>
      <c r="B19" s="193"/>
      <c r="C19" s="213" t="s">
        <v>167</v>
      </c>
      <c r="D19" s="214">
        <f>30-D18</f>
        <v>0</v>
      </c>
      <c r="E19" s="214"/>
      <c r="F19" s="214"/>
      <c r="G19" s="214"/>
      <c r="H19" s="214"/>
      <c r="I19" s="214"/>
      <c r="J19" s="214"/>
      <c r="K19" s="214"/>
      <c r="L19" s="214"/>
      <c r="M19" s="193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93"/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93"/>
      <c r="B21" s="193"/>
      <c r="C21" s="194" t="s">
        <v>168</v>
      </c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>
      <c r="A22" s="193"/>
      <c r="B22" s="193"/>
      <c r="C22" s="574" t="s">
        <v>147</v>
      </c>
      <c r="D22" s="567" t="s">
        <v>148</v>
      </c>
      <c r="E22" s="577" t="s">
        <v>50</v>
      </c>
      <c r="F22" s="530"/>
      <c r="G22" s="530"/>
      <c r="H22" s="530"/>
      <c r="I22" s="530"/>
      <c r="J22" s="529"/>
      <c r="K22" s="567" t="s">
        <v>149</v>
      </c>
      <c r="L22" s="567" t="s">
        <v>150</v>
      </c>
      <c r="M22" s="567" t="s">
        <v>151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93"/>
      <c r="B23" s="193"/>
      <c r="C23" s="575"/>
      <c r="D23" s="510"/>
      <c r="E23" s="576" t="s">
        <v>55</v>
      </c>
      <c r="F23" s="578" t="s">
        <v>152</v>
      </c>
      <c r="G23" s="562"/>
      <c r="H23" s="562"/>
      <c r="I23" s="579"/>
      <c r="J23" s="568" t="s">
        <v>153</v>
      </c>
      <c r="K23" s="510"/>
      <c r="L23" s="510"/>
      <c r="M23" s="51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93"/>
      <c r="B24" s="193"/>
      <c r="C24" s="575"/>
      <c r="D24" s="510"/>
      <c r="E24" s="554"/>
      <c r="F24" s="573" t="s">
        <v>154</v>
      </c>
      <c r="G24" s="569" t="s">
        <v>155</v>
      </c>
      <c r="H24" s="536"/>
      <c r="I24" s="537"/>
      <c r="J24" s="545"/>
      <c r="K24" s="510"/>
      <c r="L24" s="510"/>
      <c r="M24" s="51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8.25" customHeight="1">
      <c r="A25" s="193"/>
      <c r="B25" s="193"/>
      <c r="C25" s="575"/>
      <c r="D25" s="510"/>
      <c r="E25" s="554"/>
      <c r="F25" s="526"/>
      <c r="G25" s="570" t="s">
        <v>156</v>
      </c>
      <c r="H25" s="573" t="s">
        <v>157</v>
      </c>
      <c r="I25" s="573" t="s">
        <v>158</v>
      </c>
      <c r="J25" s="545"/>
      <c r="K25" s="510"/>
      <c r="L25" s="510"/>
      <c r="M25" s="510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8.25" customHeight="1">
      <c r="A26" s="193"/>
      <c r="B26" s="193"/>
      <c r="C26" s="575"/>
      <c r="D26" s="510"/>
      <c r="E26" s="554"/>
      <c r="F26" s="526"/>
      <c r="G26" s="571"/>
      <c r="H26" s="526"/>
      <c r="I26" s="526"/>
      <c r="J26" s="545"/>
      <c r="K26" s="510"/>
      <c r="L26" s="510"/>
      <c r="M26" s="510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8.25" customHeight="1">
      <c r="A27" s="193"/>
      <c r="B27" s="193"/>
      <c r="C27" s="575"/>
      <c r="D27" s="510"/>
      <c r="E27" s="554"/>
      <c r="F27" s="526"/>
      <c r="G27" s="571"/>
      <c r="H27" s="526"/>
      <c r="I27" s="526"/>
      <c r="J27" s="545"/>
      <c r="K27" s="510"/>
      <c r="L27" s="510"/>
      <c r="M27" s="510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8.25" customHeight="1">
      <c r="A28" s="193"/>
      <c r="B28" s="193"/>
      <c r="C28" s="575"/>
      <c r="D28" s="510"/>
      <c r="E28" s="554"/>
      <c r="F28" s="526"/>
      <c r="G28" s="571"/>
      <c r="H28" s="526"/>
      <c r="I28" s="526"/>
      <c r="J28" s="545"/>
      <c r="K28" s="510"/>
      <c r="L28" s="510"/>
      <c r="M28" s="510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7" t="s">
        <v>23</v>
      </c>
      <c r="B29" s="7" t="s">
        <v>160</v>
      </c>
      <c r="C29" s="215" t="s">
        <v>87</v>
      </c>
      <c r="D29" s="196">
        <v>5</v>
      </c>
      <c r="E29" s="197">
        <f t="shared" ref="E29:E37" si="5">D29*30</f>
        <v>150</v>
      </c>
      <c r="F29" s="198">
        <f t="shared" ref="F29:F36" si="6">G29+H29+I29</f>
        <v>54</v>
      </c>
      <c r="G29" s="198">
        <v>36</v>
      </c>
      <c r="H29" s="198"/>
      <c r="I29" s="198">
        <v>18</v>
      </c>
      <c r="J29" s="8">
        <f t="shared" ref="J29:J36" si="7">E29-F29</f>
        <v>96</v>
      </c>
      <c r="K29" s="216">
        <f t="shared" ref="K29:K36" si="8">F29/18</f>
        <v>3</v>
      </c>
      <c r="L29" s="2" t="s">
        <v>162</v>
      </c>
      <c r="M29" s="202">
        <f t="shared" ref="M29:M36" si="9">F29/E29*100</f>
        <v>36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7" t="s">
        <v>159</v>
      </c>
      <c r="B30" s="7" t="s">
        <v>160</v>
      </c>
      <c r="C30" s="203" t="s">
        <v>79</v>
      </c>
      <c r="D30" s="204">
        <v>3</v>
      </c>
      <c r="E30" s="10">
        <f t="shared" si="5"/>
        <v>90</v>
      </c>
      <c r="F30" s="11">
        <f t="shared" si="6"/>
        <v>36</v>
      </c>
      <c r="G30" s="11">
        <v>18</v>
      </c>
      <c r="H30" s="11"/>
      <c r="I30" s="11">
        <v>18</v>
      </c>
      <c r="J30" s="217">
        <f t="shared" si="7"/>
        <v>54</v>
      </c>
      <c r="K30" s="218">
        <f t="shared" si="8"/>
        <v>2</v>
      </c>
      <c r="L30" s="9" t="s">
        <v>159</v>
      </c>
      <c r="M30" s="207">
        <f t="shared" si="9"/>
        <v>40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customHeight="1">
      <c r="A31" s="7" t="s">
        <v>23</v>
      </c>
      <c r="B31" s="7" t="s">
        <v>160</v>
      </c>
      <c r="C31" s="203" t="s">
        <v>35</v>
      </c>
      <c r="D31" s="204">
        <v>4.5</v>
      </c>
      <c r="E31" s="10">
        <f t="shared" si="5"/>
        <v>135</v>
      </c>
      <c r="F31" s="11">
        <f t="shared" si="6"/>
        <v>0</v>
      </c>
      <c r="G31" s="11"/>
      <c r="H31" s="11"/>
      <c r="I31" s="11"/>
      <c r="J31" s="217">
        <f t="shared" si="7"/>
        <v>135</v>
      </c>
      <c r="K31" s="218">
        <f t="shared" si="8"/>
        <v>0</v>
      </c>
      <c r="L31" s="9" t="s">
        <v>161</v>
      </c>
      <c r="M31" s="207">
        <f t="shared" si="9"/>
        <v>0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>
      <c r="A32" s="7" t="s">
        <v>23</v>
      </c>
      <c r="B32" s="7" t="s">
        <v>160</v>
      </c>
      <c r="C32" s="203" t="s">
        <v>89</v>
      </c>
      <c r="D32" s="204">
        <v>1</v>
      </c>
      <c r="E32" s="10">
        <f t="shared" si="5"/>
        <v>30</v>
      </c>
      <c r="F32" s="11">
        <f t="shared" si="6"/>
        <v>0</v>
      </c>
      <c r="G32" s="11"/>
      <c r="H32" s="11"/>
      <c r="I32" s="11"/>
      <c r="J32" s="217">
        <f t="shared" si="7"/>
        <v>30</v>
      </c>
      <c r="K32" s="218">
        <f t="shared" si="8"/>
        <v>0</v>
      </c>
      <c r="L32" s="9" t="s">
        <v>161</v>
      </c>
      <c r="M32" s="207">
        <f t="shared" si="9"/>
        <v>0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" customHeight="1">
      <c r="A33" s="7" t="s">
        <v>23</v>
      </c>
      <c r="B33" s="7" t="s">
        <v>160</v>
      </c>
      <c r="C33" s="203" t="s">
        <v>92</v>
      </c>
      <c r="D33" s="204">
        <v>4</v>
      </c>
      <c r="E33" s="10">
        <f t="shared" si="5"/>
        <v>120</v>
      </c>
      <c r="F33" s="11">
        <f t="shared" si="6"/>
        <v>54</v>
      </c>
      <c r="G33" s="11">
        <v>36</v>
      </c>
      <c r="H33" s="11"/>
      <c r="I33" s="11">
        <v>18</v>
      </c>
      <c r="J33" s="217">
        <f t="shared" si="7"/>
        <v>66</v>
      </c>
      <c r="K33" s="218">
        <f t="shared" si="8"/>
        <v>3</v>
      </c>
      <c r="L33" s="9" t="s">
        <v>162</v>
      </c>
      <c r="M33" s="207">
        <f t="shared" si="9"/>
        <v>45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7" t="s">
        <v>23</v>
      </c>
      <c r="B34" s="7" t="s">
        <v>163</v>
      </c>
      <c r="C34" s="203" t="s">
        <v>169</v>
      </c>
      <c r="D34" s="204">
        <v>4</v>
      </c>
      <c r="E34" s="10">
        <f t="shared" si="5"/>
        <v>120</v>
      </c>
      <c r="F34" s="11">
        <f t="shared" si="6"/>
        <v>54</v>
      </c>
      <c r="G34" s="11">
        <v>36</v>
      </c>
      <c r="H34" s="11"/>
      <c r="I34" s="11">
        <v>18</v>
      </c>
      <c r="J34" s="217">
        <f t="shared" si="7"/>
        <v>66</v>
      </c>
      <c r="K34" s="218">
        <f t="shared" si="8"/>
        <v>3</v>
      </c>
      <c r="L34" s="9" t="s">
        <v>161</v>
      </c>
      <c r="M34" s="207">
        <f t="shared" si="9"/>
        <v>45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6" customHeight="1">
      <c r="A35" s="7" t="s">
        <v>23</v>
      </c>
      <c r="B35" s="7" t="s">
        <v>163</v>
      </c>
      <c r="C35" s="203" t="s">
        <v>170</v>
      </c>
      <c r="D35" s="204">
        <v>4</v>
      </c>
      <c r="E35" s="10">
        <f t="shared" si="5"/>
        <v>120</v>
      </c>
      <c r="F35" s="11">
        <f t="shared" si="6"/>
        <v>72</v>
      </c>
      <c r="G35" s="11">
        <v>36</v>
      </c>
      <c r="H35" s="11"/>
      <c r="I35" s="11">
        <v>36</v>
      </c>
      <c r="J35" s="217">
        <f t="shared" si="7"/>
        <v>48</v>
      </c>
      <c r="K35" s="218">
        <f t="shared" si="8"/>
        <v>4</v>
      </c>
      <c r="L35" s="9" t="s">
        <v>161</v>
      </c>
      <c r="M35" s="207">
        <f t="shared" si="9"/>
        <v>60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customHeight="1">
      <c r="A36" s="7" t="s">
        <v>23</v>
      </c>
      <c r="B36" s="7" t="s">
        <v>163</v>
      </c>
      <c r="C36" s="203" t="s">
        <v>171</v>
      </c>
      <c r="D36" s="204">
        <v>4.5</v>
      </c>
      <c r="E36" s="10">
        <f t="shared" si="5"/>
        <v>135</v>
      </c>
      <c r="F36" s="11">
        <f t="shared" si="6"/>
        <v>54</v>
      </c>
      <c r="G36" s="11">
        <v>18</v>
      </c>
      <c r="H36" s="11"/>
      <c r="I36" s="11">
        <v>36</v>
      </c>
      <c r="J36" s="217">
        <f t="shared" si="7"/>
        <v>81</v>
      </c>
      <c r="K36" s="218">
        <f t="shared" si="8"/>
        <v>3</v>
      </c>
      <c r="L36" s="9" t="s">
        <v>162</v>
      </c>
      <c r="M36" s="207">
        <f t="shared" si="9"/>
        <v>40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93"/>
      <c r="B37" s="193"/>
      <c r="C37" s="140" t="s">
        <v>38</v>
      </c>
      <c r="D37" s="204">
        <v>30</v>
      </c>
      <c r="E37" s="10">
        <f t="shared" si="5"/>
        <v>900</v>
      </c>
      <c r="F37" s="11">
        <v>324</v>
      </c>
      <c r="G37" s="11">
        <v>180</v>
      </c>
      <c r="H37" s="11"/>
      <c r="I37" s="11">
        <v>144</v>
      </c>
      <c r="J37" s="11">
        <v>576</v>
      </c>
      <c r="K37" s="211">
        <v>18</v>
      </c>
      <c r="L37" s="219"/>
      <c r="M37" s="21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93"/>
      <c r="B38" s="193"/>
      <c r="C38" s="213" t="s">
        <v>167</v>
      </c>
      <c r="D38" s="214">
        <f>30-D37</f>
        <v>0</v>
      </c>
      <c r="E38" s="193"/>
      <c r="F38" s="193"/>
      <c r="G38" s="193"/>
      <c r="H38" s="193"/>
      <c r="I38" s="193"/>
      <c r="J38" s="193"/>
      <c r="K38" s="193"/>
      <c r="L38" s="193"/>
      <c r="M38" s="193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93"/>
      <c r="B39" s="193"/>
      <c r="C39" s="213"/>
      <c r="D39" s="214"/>
      <c r="E39" s="193"/>
      <c r="F39" s="193"/>
      <c r="G39" s="193"/>
      <c r="H39" s="193"/>
      <c r="I39" s="193"/>
      <c r="J39" s="193"/>
      <c r="K39" s="193"/>
      <c r="L39" s="193"/>
      <c r="M39" s="193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93"/>
      <c r="B40" s="193"/>
      <c r="C40" s="194" t="s">
        <v>172</v>
      </c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>
      <c r="A41" s="193"/>
      <c r="B41" s="193"/>
      <c r="C41" s="574" t="s">
        <v>147</v>
      </c>
      <c r="D41" s="567" t="s">
        <v>148</v>
      </c>
      <c r="E41" s="577" t="s">
        <v>50</v>
      </c>
      <c r="F41" s="530"/>
      <c r="G41" s="530"/>
      <c r="H41" s="530"/>
      <c r="I41" s="530"/>
      <c r="J41" s="529"/>
      <c r="K41" s="567" t="s">
        <v>149</v>
      </c>
      <c r="L41" s="567" t="s">
        <v>150</v>
      </c>
      <c r="M41" s="567" t="s">
        <v>151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93"/>
      <c r="B42" s="193"/>
      <c r="C42" s="575"/>
      <c r="D42" s="510"/>
      <c r="E42" s="576" t="s">
        <v>55</v>
      </c>
      <c r="F42" s="578" t="s">
        <v>152</v>
      </c>
      <c r="G42" s="562"/>
      <c r="H42" s="562"/>
      <c r="I42" s="579"/>
      <c r="J42" s="568" t="s">
        <v>173</v>
      </c>
      <c r="K42" s="510"/>
      <c r="L42" s="510"/>
      <c r="M42" s="510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93"/>
      <c r="B43" s="193"/>
      <c r="C43" s="575"/>
      <c r="D43" s="510"/>
      <c r="E43" s="554"/>
      <c r="F43" s="573" t="s">
        <v>154</v>
      </c>
      <c r="G43" s="569" t="s">
        <v>155</v>
      </c>
      <c r="H43" s="536"/>
      <c r="I43" s="537"/>
      <c r="J43" s="545"/>
      <c r="K43" s="510"/>
      <c r="L43" s="510"/>
      <c r="M43" s="510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93"/>
      <c r="B44" s="193"/>
      <c r="C44" s="575"/>
      <c r="D44" s="510"/>
      <c r="E44" s="554"/>
      <c r="F44" s="526"/>
      <c r="G44" s="570" t="s">
        <v>60</v>
      </c>
      <c r="H44" s="573" t="s">
        <v>174</v>
      </c>
      <c r="I44" s="573" t="s">
        <v>175</v>
      </c>
      <c r="J44" s="545"/>
      <c r="K44" s="510"/>
      <c r="L44" s="510"/>
      <c r="M44" s="510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93"/>
      <c r="B45" s="193"/>
      <c r="C45" s="575"/>
      <c r="D45" s="510"/>
      <c r="E45" s="554"/>
      <c r="F45" s="526"/>
      <c r="G45" s="571"/>
      <c r="H45" s="526"/>
      <c r="I45" s="526"/>
      <c r="J45" s="545"/>
      <c r="K45" s="510"/>
      <c r="L45" s="510"/>
      <c r="M45" s="510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93"/>
      <c r="B46" s="193"/>
      <c r="C46" s="575"/>
      <c r="D46" s="510"/>
      <c r="E46" s="554"/>
      <c r="F46" s="526"/>
      <c r="G46" s="571"/>
      <c r="H46" s="526"/>
      <c r="I46" s="526"/>
      <c r="J46" s="545"/>
      <c r="K46" s="510"/>
      <c r="L46" s="510"/>
      <c r="M46" s="510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7.75" customHeight="1">
      <c r="A47" s="193"/>
      <c r="B47" s="193"/>
      <c r="C47" s="518"/>
      <c r="D47" s="511"/>
      <c r="E47" s="519"/>
      <c r="F47" s="527"/>
      <c r="G47" s="572"/>
      <c r="H47" s="527"/>
      <c r="I47" s="527"/>
      <c r="J47" s="546"/>
      <c r="K47" s="511"/>
      <c r="L47" s="511"/>
      <c r="M47" s="51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93"/>
      <c r="B48" s="193"/>
      <c r="C48" s="120">
        <v>1</v>
      </c>
      <c r="D48" s="220">
        <v>2</v>
      </c>
      <c r="E48" s="221">
        <v>3</v>
      </c>
      <c r="F48" s="222">
        <v>4</v>
      </c>
      <c r="G48" s="222">
        <v>5</v>
      </c>
      <c r="H48" s="222">
        <v>6</v>
      </c>
      <c r="I48" s="222">
        <v>7</v>
      </c>
      <c r="J48" s="223">
        <v>8</v>
      </c>
      <c r="K48" s="222">
        <v>9</v>
      </c>
      <c r="L48" s="223">
        <v>10</v>
      </c>
      <c r="M48" s="222">
        <v>11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7" t="s">
        <v>23</v>
      </c>
      <c r="B49" s="7" t="s">
        <v>160</v>
      </c>
      <c r="C49" s="215" t="s">
        <v>36</v>
      </c>
      <c r="D49" s="196">
        <f>E49/30</f>
        <v>6</v>
      </c>
      <c r="E49" s="197">
        <f>F49+J49</f>
        <v>180</v>
      </c>
      <c r="F49" s="198">
        <f t="shared" ref="F49:F50" si="10">G49+H49+I49</f>
        <v>0</v>
      </c>
      <c r="G49" s="198"/>
      <c r="H49" s="198"/>
      <c r="I49" s="198"/>
      <c r="J49" s="8">
        <v>180</v>
      </c>
      <c r="K49" s="224">
        <f t="shared" ref="K49:K50" si="11">F49/15</f>
        <v>0</v>
      </c>
      <c r="L49" s="200" t="s">
        <v>161</v>
      </c>
      <c r="M49" s="202">
        <f>F49/E49*100</f>
        <v>0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>
      <c r="A50" s="7" t="s">
        <v>23</v>
      </c>
      <c r="B50" s="7" t="s">
        <v>160</v>
      </c>
      <c r="C50" s="203" t="s">
        <v>37</v>
      </c>
      <c r="D50" s="204">
        <v>24</v>
      </c>
      <c r="E50" s="217">
        <v>720</v>
      </c>
      <c r="F50" s="11">
        <f t="shared" si="10"/>
        <v>0</v>
      </c>
      <c r="G50" s="11"/>
      <c r="H50" s="11"/>
      <c r="I50" s="11"/>
      <c r="J50" s="217">
        <v>720</v>
      </c>
      <c r="K50" s="225">
        <f t="shared" si="11"/>
        <v>0</v>
      </c>
      <c r="M50" s="226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93"/>
      <c r="B51" s="193"/>
      <c r="C51" s="49" t="s">
        <v>38</v>
      </c>
      <c r="D51" s="204">
        <v>30</v>
      </c>
      <c r="E51" s="217">
        <v>900</v>
      </c>
      <c r="F51" s="211">
        <f t="shared" ref="F51:I51" si="12">SUM(F49:F50)</f>
        <v>0</v>
      </c>
      <c r="G51" s="211">
        <f t="shared" si="12"/>
        <v>0</v>
      </c>
      <c r="H51" s="211">
        <f t="shared" si="12"/>
        <v>0</v>
      </c>
      <c r="I51" s="211">
        <f t="shared" si="12"/>
        <v>0</v>
      </c>
      <c r="J51" s="217">
        <v>900</v>
      </c>
      <c r="K51" s="211">
        <f>SUM(K49:K50)</f>
        <v>0</v>
      </c>
      <c r="L51" s="212"/>
      <c r="M51" s="21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93"/>
      <c r="B52" s="193"/>
      <c r="C52" s="213" t="s">
        <v>167</v>
      </c>
      <c r="D52" s="214">
        <f>30-D51</f>
        <v>0</v>
      </c>
      <c r="E52" s="193"/>
      <c r="F52" s="193"/>
      <c r="G52" s="193"/>
      <c r="H52" s="193"/>
      <c r="I52" s="193"/>
      <c r="J52" s="193"/>
      <c r="K52" s="193"/>
      <c r="L52" s="19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93"/>
      <c r="B53" s="193"/>
      <c r="C53" s="193"/>
      <c r="D53" s="193"/>
      <c r="E53" s="193"/>
      <c r="F53" s="193"/>
      <c r="G53" s="193"/>
      <c r="H53" s="193"/>
      <c r="I53" s="193"/>
      <c r="J53" s="193"/>
      <c r="K53" s="193"/>
      <c r="L53" s="19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93"/>
      <c r="B54" s="193"/>
      <c r="C54" s="194" t="s">
        <v>38</v>
      </c>
      <c r="D54" s="214"/>
      <c r="E54" s="214"/>
      <c r="F54" s="227"/>
      <c r="G54" s="227"/>
      <c r="H54" s="228"/>
      <c r="I54" s="228"/>
      <c r="J54" s="228"/>
      <c r="K54" s="228"/>
      <c r="L54" s="228">
        <f>L51+L37+L18</f>
        <v>0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7"/>
      <c r="B55" s="7" t="s">
        <v>160</v>
      </c>
      <c r="C55" s="194" t="s">
        <v>176</v>
      </c>
      <c r="D55" s="229"/>
      <c r="E55" s="7"/>
      <c r="F55" s="229"/>
      <c r="G55" s="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7"/>
      <c r="B56" s="7" t="s">
        <v>163</v>
      </c>
      <c r="C56" s="194" t="s">
        <v>139</v>
      </c>
      <c r="D56" s="229"/>
      <c r="E56" s="7"/>
      <c r="F56" s="229"/>
      <c r="G56" s="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7"/>
      <c r="B57" s="7"/>
      <c r="C57" s="193"/>
      <c r="D57" s="7"/>
      <c r="E57" s="7"/>
      <c r="F57" s="7"/>
      <c r="G57" s="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7"/>
      <c r="B58" s="7"/>
      <c r="C58" s="194" t="s">
        <v>177</v>
      </c>
      <c r="D58" s="230"/>
      <c r="E58" s="7"/>
      <c r="F58" s="7"/>
      <c r="G58" s="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7" t="s">
        <v>159</v>
      </c>
      <c r="B59" s="7" t="s">
        <v>160</v>
      </c>
      <c r="C59" s="194" t="s">
        <v>176</v>
      </c>
      <c r="D59" s="229"/>
      <c r="E59" s="7"/>
      <c r="F59" s="229"/>
      <c r="G59" s="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7" t="s">
        <v>159</v>
      </c>
      <c r="B60" s="7" t="s">
        <v>163</v>
      </c>
      <c r="C60" s="194" t="s">
        <v>139</v>
      </c>
      <c r="D60" s="7"/>
      <c r="E60" s="7"/>
      <c r="F60" s="229"/>
      <c r="G60" s="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7"/>
      <c r="B61" s="7"/>
      <c r="C61" s="194" t="s">
        <v>178</v>
      </c>
      <c r="D61" s="230"/>
      <c r="E61" s="7"/>
      <c r="F61" s="7"/>
      <c r="G61" s="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7" t="s">
        <v>23</v>
      </c>
      <c r="B62" s="7" t="s">
        <v>160</v>
      </c>
      <c r="C62" s="194" t="s">
        <v>176</v>
      </c>
      <c r="D62" s="7"/>
      <c r="E62" s="7"/>
      <c r="F62" s="229"/>
      <c r="G62" s="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7" t="s">
        <v>23</v>
      </c>
      <c r="B63" s="7" t="s">
        <v>163</v>
      </c>
      <c r="C63" s="194" t="s">
        <v>139</v>
      </c>
      <c r="D63" s="7"/>
      <c r="E63" s="7"/>
      <c r="F63" s="229"/>
      <c r="G63" s="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94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94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94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94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94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94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94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94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94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94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94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94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94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94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94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94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94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94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94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94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94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94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9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94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94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94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94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9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94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94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94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94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94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94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94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94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94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94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94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94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94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94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94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94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94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94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94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94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94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94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94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94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94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94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94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94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94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94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94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94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94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94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94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94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94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94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94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94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94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94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94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94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94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94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94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94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94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94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94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94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94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94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94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94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94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94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94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94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94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94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94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94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94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94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94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94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94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94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94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94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94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94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94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94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94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94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94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94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94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94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94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94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94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94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94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94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94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94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94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94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94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94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94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94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94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94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94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94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94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94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94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94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94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94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94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94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94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94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94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94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9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9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9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9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94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94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94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94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94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94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94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94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94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94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94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94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94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9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9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9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9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9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9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9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94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94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94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94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94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94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94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94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94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94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94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94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94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94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94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94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94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94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94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94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94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94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94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94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94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94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94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94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94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94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94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94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94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94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94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94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/>
    <row r="265" spans="1:26" ht="15.75" customHeight="1"/>
    <row r="266" spans="1:26" ht="15.75" customHeight="1"/>
    <row r="267" spans="1:26" ht="15.75" customHeight="1"/>
    <row r="268" spans="1:26" ht="15.75" customHeight="1"/>
    <row r="269" spans="1:26" ht="15.75" customHeight="1"/>
    <row r="270" spans="1:26" ht="15.75" customHeight="1"/>
    <row r="271" spans="1:26" ht="15.75" customHeight="1"/>
    <row r="272" spans="1:26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3">
    <mergeCell ref="E3:J3"/>
    <mergeCell ref="F4:I4"/>
    <mergeCell ref="C1:M1"/>
    <mergeCell ref="C3:C9"/>
    <mergeCell ref="D3:D9"/>
    <mergeCell ref="K3:K9"/>
    <mergeCell ref="L3:L9"/>
    <mergeCell ref="M3:M9"/>
    <mergeCell ref="J4:J9"/>
    <mergeCell ref="G5:I5"/>
    <mergeCell ref="G6:G9"/>
    <mergeCell ref="H6:H9"/>
    <mergeCell ref="I6:I9"/>
    <mergeCell ref="E4:E9"/>
    <mergeCell ref="F5:F9"/>
    <mergeCell ref="L22:L28"/>
    <mergeCell ref="M22:M28"/>
    <mergeCell ref="L41:L47"/>
    <mergeCell ref="M41:M47"/>
    <mergeCell ref="D41:D47"/>
    <mergeCell ref="E42:E47"/>
    <mergeCell ref="E41:J41"/>
    <mergeCell ref="F42:I42"/>
    <mergeCell ref="K22:K28"/>
    <mergeCell ref="E22:J22"/>
    <mergeCell ref="F23:I23"/>
    <mergeCell ref="J23:J28"/>
    <mergeCell ref="G24:I24"/>
    <mergeCell ref="G25:G28"/>
    <mergeCell ref="H25:H28"/>
    <mergeCell ref="I25:I28"/>
    <mergeCell ref="C22:C28"/>
    <mergeCell ref="D22:D28"/>
    <mergeCell ref="E23:E28"/>
    <mergeCell ref="F24:F28"/>
    <mergeCell ref="C41:C47"/>
    <mergeCell ref="F43:F47"/>
    <mergeCell ref="K41:K47"/>
    <mergeCell ref="J42:J47"/>
    <mergeCell ref="G43:I43"/>
    <mergeCell ref="G44:G47"/>
    <mergeCell ref="H44:H47"/>
    <mergeCell ref="I44:I47"/>
  </mergeCells>
  <pageMargins left="0.70833333333333304" right="0.70833333333333304" top="0.39374999999999999" bottom="0.39374999999999999" header="0" footer="0"/>
  <pageSetup scale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755"/>
  <sheetViews>
    <sheetView tabSelected="1" view="pageBreakPreview" topLeftCell="A40" zoomScale="90" zoomScaleNormal="100" zoomScaleSheetLayoutView="90" workbookViewId="0">
      <selection activeCell="L63" sqref="L63"/>
    </sheetView>
  </sheetViews>
  <sheetFormatPr defaultColWidth="14.42578125" defaultRowHeight="15" customHeight="1"/>
  <cols>
    <col min="1" max="1" width="11.28515625" customWidth="1"/>
    <col min="2" max="2" width="46.5703125" customWidth="1"/>
    <col min="3" max="3" width="6.7109375" customWidth="1"/>
    <col min="4" max="4" width="12" customWidth="1"/>
    <col min="5" max="5" width="7.28515625" customWidth="1"/>
    <col min="6" max="6" width="6.42578125" customWidth="1"/>
    <col min="7" max="7" width="7.42578125" customWidth="1"/>
    <col min="8" max="8" width="9.85546875" customWidth="1"/>
    <col min="9" max="9" width="8.7109375" customWidth="1"/>
    <col min="10" max="10" width="8" customWidth="1"/>
    <col min="11" max="11" width="5.85546875" customWidth="1"/>
    <col min="12" max="12" width="7.85546875" customWidth="1"/>
    <col min="13" max="13" width="8.85546875" customWidth="1"/>
    <col min="14" max="14" width="9.28515625" customWidth="1"/>
    <col min="15" max="16" width="8.5703125" customWidth="1"/>
    <col min="17" max="20" width="8.7109375" hidden="1" customWidth="1"/>
    <col min="21" max="36" width="9.140625" customWidth="1"/>
  </cols>
  <sheetData>
    <row r="1" spans="1:36" ht="18.75" customHeight="1" thickBot="1">
      <c r="A1" s="587" t="s">
        <v>45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</row>
    <row r="2" spans="1:36" ht="15.75" customHeight="1">
      <c r="A2" s="509" t="s">
        <v>46</v>
      </c>
      <c r="B2" s="512" t="s">
        <v>47</v>
      </c>
      <c r="C2" s="513" t="s">
        <v>48</v>
      </c>
      <c r="D2" s="514"/>
      <c r="E2" s="514"/>
      <c r="F2" s="515"/>
      <c r="G2" s="551" t="s">
        <v>49</v>
      </c>
      <c r="H2" s="513" t="s">
        <v>50</v>
      </c>
      <c r="I2" s="514"/>
      <c r="J2" s="514"/>
      <c r="K2" s="514"/>
      <c r="L2" s="514"/>
      <c r="M2" s="515"/>
      <c r="N2" s="516" t="s">
        <v>51</v>
      </c>
      <c r="O2" s="517"/>
      <c r="P2" s="548"/>
      <c r="AH2" s="170"/>
      <c r="AI2" s="170"/>
      <c r="AJ2" s="170"/>
    </row>
    <row r="3" spans="1:36" ht="16.5" customHeight="1" thickBot="1">
      <c r="A3" s="510"/>
      <c r="B3" s="510"/>
      <c r="C3" s="522" t="s">
        <v>52</v>
      </c>
      <c r="D3" s="525" t="s">
        <v>53</v>
      </c>
      <c r="E3" s="520" t="s">
        <v>54</v>
      </c>
      <c r="F3" s="521"/>
      <c r="G3" s="510"/>
      <c r="H3" s="522" t="s">
        <v>55</v>
      </c>
      <c r="I3" s="552" t="s">
        <v>56</v>
      </c>
      <c r="J3" s="536"/>
      <c r="K3" s="536"/>
      <c r="L3" s="537"/>
      <c r="M3" s="544" t="s">
        <v>57</v>
      </c>
      <c r="N3" s="518"/>
      <c r="O3" s="519"/>
      <c r="P3" s="533"/>
      <c r="AH3" s="170"/>
      <c r="AI3" s="170"/>
      <c r="AJ3" s="170"/>
    </row>
    <row r="4" spans="1:36" ht="16.5" customHeight="1" thickBot="1">
      <c r="A4" s="510"/>
      <c r="B4" s="510"/>
      <c r="C4" s="523"/>
      <c r="D4" s="526"/>
      <c r="E4" s="525" t="s">
        <v>58</v>
      </c>
      <c r="F4" s="544" t="s">
        <v>59</v>
      </c>
      <c r="G4" s="510"/>
      <c r="H4" s="523"/>
      <c r="I4" s="525" t="s">
        <v>38</v>
      </c>
      <c r="J4" s="525" t="s">
        <v>60</v>
      </c>
      <c r="K4" s="525" t="s">
        <v>61</v>
      </c>
      <c r="L4" s="525" t="s">
        <v>62</v>
      </c>
      <c r="M4" s="545"/>
      <c r="N4" s="547" t="s">
        <v>63</v>
      </c>
      <c r="O4" s="517"/>
      <c r="P4" s="15" t="s">
        <v>64</v>
      </c>
    </row>
    <row r="5" spans="1:36" ht="15.75" customHeight="1" thickBot="1">
      <c r="A5" s="510"/>
      <c r="B5" s="510"/>
      <c r="C5" s="523"/>
      <c r="D5" s="526"/>
      <c r="E5" s="526"/>
      <c r="F5" s="545"/>
      <c r="G5" s="510"/>
      <c r="H5" s="523"/>
      <c r="I5" s="526"/>
      <c r="J5" s="526"/>
      <c r="K5" s="526"/>
      <c r="L5" s="526"/>
      <c r="M5" s="545"/>
      <c r="N5" s="16">
        <v>1</v>
      </c>
      <c r="O5" s="258">
        <v>2</v>
      </c>
      <c r="P5" s="19">
        <v>3</v>
      </c>
    </row>
    <row r="6" spans="1:36" ht="15.75" customHeight="1" thickBot="1">
      <c r="A6" s="510"/>
      <c r="B6" s="510"/>
      <c r="C6" s="523"/>
      <c r="D6" s="526"/>
      <c r="E6" s="526"/>
      <c r="F6" s="545"/>
      <c r="G6" s="510"/>
      <c r="H6" s="523"/>
      <c r="I6" s="526"/>
      <c r="J6" s="526"/>
      <c r="K6" s="526"/>
      <c r="L6" s="526"/>
      <c r="M6" s="545"/>
      <c r="N6" s="547"/>
      <c r="O6" s="517"/>
      <c r="P6" s="549"/>
    </row>
    <row r="7" spans="1:36" ht="15.75" customHeight="1" thickBot="1">
      <c r="A7" s="511"/>
      <c r="B7" s="511"/>
      <c r="C7" s="524"/>
      <c r="D7" s="527"/>
      <c r="E7" s="527"/>
      <c r="F7" s="546"/>
      <c r="G7" s="511"/>
      <c r="H7" s="524"/>
      <c r="I7" s="527"/>
      <c r="J7" s="527"/>
      <c r="K7" s="527"/>
      <c r="L7" s="527"/>
      <c r="M7" s="546"/>
      <c r="N7" s="16"/>
      <c r="O7" s="258">
        <v>9</v>
      </c>
      <c r="P7" s="19">
        <v>1</v>
      </c>
    </row>
    <row r="8" spans="1:36" ht="15.75" customHeight="1" thickBot="1">
      <c r="A8" s="21">
        <v>1</v>
      </c>
      <c r="B8" s="22">
        <v>2</v>
      </c>
      <c r="C8" s="7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  <c r="M8" s="23">
        <v>13</v>
      </c>
      <c r="N8" s="16">
        <v>14</v>
      </c>
      <c r="O8" s="259">
        <v>15</v>
      </c>
      <c r="P8" s="19">
        <v>17</v>
      </c>
      <c r="Q8" s="25"/>
      <c r="R8" s="26"/>
      <c r="S8" s="27"/>
      <c r="T8" s="26"/>
    </row>
    <row r="9" spans="1:36" ht="15.75" customHeight="1" thickBot="1">
      <c r="A9" s="550" t="s">
        <v>68</v>
      </c>
      <c r="B9" s="530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</row>
    <row r="10" spans="1:36" ht="15.75" customHeight="1" thickBot="1">
      <c r="A10" s="535" t="s">
        <v>69</v>
      </c>
      <c r="B10" s="536"/>
      <c r="C10" s="536"/>
      <c r="D10" s="536"/>
      <c r="E10" s="536"/>
      <c r="F10" s="536"/>
      <c r="G10" s="536"/>
      <c r="H10" s="539"/>
      <c r="I10" s="539"/>
      <c r="J10" s="539"/>
      <c r="K10" s="539"/>
      <c r="L10" s="539"/>
      <c r="M10" s="539"/>
      <c r="N10" s="536"/>
      <c r="O10" s="536"/>
      <c r="P10" s="537"/>
    </row>
    <row r="11" spans="1:36" ht="35.450000000000003" customHeight="1" thickBot="1">
      <c r="A11" s="28" t="s">
        <v>70</v>
      </c>
      <c r="B11" s="29" t="s">
        <v>74</v>
      </c>
      <c r="C11" s="30"/>
      <c r="D11" s="31" t="s">
        <v>75</v>
      </c>
      <c r="E11" s="32"/>
      <c r="F11" s="33"/>
      <c r="G11" s="372">
        <v>3</v>
      </c>
      <c r="H11" s="404">
        <f t="shared" ref="H11" si="0">G11*30</f>
        <v>90</v>
      </c>
      <c r="I11" s="405" t="str" cm="1">
        <f t="array" ref="I11">SUMPRODUCT(--IFERROR(VALUE(LEFT(J11:L11,FIND("/",J11:L11)-1)),0)) &amp; "/" &amp; SUMPRODUCT(--IFERROR(VALUE(MID(J11:L11,FIND("/",J11:L11)+1,10)),0))</f>
        <v>4/0</v>
      </c>
      <c r="J11" s="406"/>
      <c r="K11" s="406"/>
      <c r="L11" s="407" t="s">
        <v>179</v>
      </c>
      <c r="M11" s="409">
        <f>H11-IFERROR(VALUE(LEFT(I11,FIND("/",I11)-1)),0) - IFERROR(VALUE(MID(I11,FIND("/",I11)+1,10)),0)</f>
        <v>86</v>
      </c>
      <c r="N11" s="408" t="str">
        <f>I11</f>
        <v>4/0</v>
      </c>
      <c r="O11" s="253"/>
      <c r="P11" s="39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</row>
    <row r="12" spans="1:36" ht="15" customHeight="1" thickBot="1">
      <c r="A12" s="528" t="s">
        <v>180</v>
      </c>
      <c r="B12" s="529"/>
      <c r="C12" s="50"/>
      <c r="D12" s="51"/>
      <c r="E12" s="49"/>
      <c r="F12" s="49"/>
      <c r="G12" s="278">
        <f>G11</f>
        <v>3</v>
      </c>
      <c r="H12" s="403">
        <f>H11</f>
        <v>90</v>
      </c>
      <c r="I12" s="370" t="str">
        <f>SUMPRODUCT(--IFERROR(LEFT(I11,FIND("/",I11)-1),0)) &amp; "/" &amp; SUMPRODUCT(--IFERROR(MID(I11,FIND("/",I11)+1,10),0))</f>
        <v>4/0</v>
      </c>
      <c r="J12" s="370" t="str">
        <f t="shared" ref="J12:K12" si="1">SUMPRODUCT(--IFERROR(LEFT(J11,FIND("/",J11)-1),0)) &amp; "/" &amp; SUMPRODUCT(--IFERROR(MID(J11,FIND("/",J11)+1,10),0))</f>
        <v>0/0</v>
      </c>
      <c r="K12" s="370" t="str">
        <f t="shared" si="1"/>
        <v>0/0</v>
      </c>
      <c r="L12" s="370" t="str">
        <f>SUMPRODUCT(--IFERROR(LEFT(L11,FIND("/",L11)-1),0)) &amp; "/" &amp; SUMPRODUCT(--IFERROR(MID(L11,FIND("/",L11)+1,10),0))</f>
        <v>4/0</v>
      </c>
      <c r="M12" s="403">
        <f>M11</f>
        <v>86</v>
      </c>
      <c r="N12" s="369" t="str">
        <f>SUMPRODUCT(--IFERROR(LEFT(N11,FIND("/",N11)-1),0)) &amp; "/" &amp; SUMPRODUCT(--IFERROR(MID(N11,FIND("/",N11)+1,10),0))</f>
        <v>4/0</v>
      </c>
      <c r="O12" s="254"/>
      <c r="P12" s="54"/>
      <c r="Q12" s="55"/>
      <c r="R12" s="53"/>
      <c r="S12" s="53"/>
      <c r="T12" s="53"/>
    </row>
    <row r="13" spans="1:36" ht="16.5" customHeight="1" thickBot="1">
      <c r="A13" s="538" t="s">
        <v>81</v>
      </c>
      <c r="B13" s="539"/>
      <c r="C13" s="539"/>
      <c r="D13" s="539"/>
      <c r="E13" s="539"/>
      <c r="F13" s="539"/>
      <c r="G13" s="539"/>
      <c r="H13" s="539"/>
      <c r="I13" s="539"/>
      <c r="J13" s="539"/>
      <c r="K13" s="539"/>
      <c r="L13" s="539"/>
      <c r="M13" s="539"/>
      <c r="N13" s="539"/>
      <c r="O13" s="539"/>
      <c r="P13" s="540"/>
    </row>
    <row r="14" spans="1:36" ht="32.25" customHeight="1">
      <c r="A14" s="42" t="s">
        <v>82</v>
      </c>
      <c r="B14" s="43" t="s">
        <v>115</v>
      </c>
      <c r="C14" s="36">
        <v>1</v>
      </c>
      <c r="D14" s="36"/>
      <c r="E14" s="36"/>
      <c r="F14" s="37"/>
      <c r="G14" s="371">
        <v>5</v>
      </c>
      <c r="H14" s="373">
        <f t="shared" ref="H14:H15" si="2">G14*30</f>
        <v>150</v>
      </c>
      <c r="I14" s="383" t="str" cm="1">
        <f t="array" ref="I14">SUMPRODUCT(--IFERROR(VALUE(LEFT(J14:L14,FIND("/",J14:L14)-1)),0)) &amp; "/" &amp; SUMPRODUCT(--IFERROR(VALUE(MID(J14:L14,FIND("/",J14:L14)+1,10)),0))</f>
        <v>6/4</v>
      </c>
      <c r="J14" s="374" t="s">
        <v>229</v>
      </c>
      <c r="K14" s="375"/>
      <c r="L14" s="376" t="s">
        <v>228</v>
      </c>
      <c r="M14" s="387">
        <f>H14-IFERROR(VALUE(LEFT(I14,FIND("/",I14)-1)),0) - IFERROR(VALUE(MID(I14,FIND("/",I14)+1,10)),0)</f>
        <v>140</v>
      </c>
      <c r="N14" s="390" t="str">
        <f>I14</f>
        <v>6/4</v>
      </c>
      <c r="O14" s="391"/>
      <c r="P14" s="392"/>
    </row>
    <row r="15" spans="1:36" s="250" customFormat="1" ht="32.25" customHeight="1" thickBot="1">
      <c r="A15" s="261" t="s">
        <v>84</v>
      </c>
      <c r="B15" s="43" t="s">
        <v>192</v>
      </c>
      <c r="C15" s="273">
        <v>1</v>
      </c>
      <c r="D15" s="89"/>
      <c r="E15" s="89"/>
      <c r="F15" s="274"/>
      <c r="G15" s="371">
        <v>4</v>
      </c>
      <c r="H15" s="377">
        <f t="shared" si="2"/>
        <v>120</v>
      </c>
      <c r="I15" s="384" t="str" cm="1">
        <f t="array" ref="I15">SUMPRODUCT(--IFERROR(VALUE(LEFT(J15:L15,FIND("/",J15:L15)-1)),0)) &amp; "/" &amp; SUMPRODUCT(--IFERROR(VALUE(MID(J15:L15,FIND("/",J15:L15)+1,10)),0))</f>
        <v>6/2</v>
      </c>
      <c r="J15" s="368" t="s">
        <v>179</v>
      </c>
      <c r="K15" s="146"/>
      <c r="L15" s="378" t="s">
        <v>228</v>
      </c>
      <c r="M15" s="388">
        <f t="shared" ref="M15:M20" si="3">H15-IFERROR(VALUE(LEFT(I15,FIND("/",I15)-1)),0) - IFERROR(VALUE(MID(I15,FIND("/",I15)+1,10)),0)</f>
        <v>112</v>
      </c>
      <c r="N15" s="393" t="str">
        <f>I15</f>
        <v>6/2</v>
      </c>
      <c r="O15" s="275"/>
      <c r="P15" s="394"/>
    </row>
    <row r="16" spans="1:36" ht="46.15" customHeight="1">
      <c r="A16" s="261" t="s">
        <v>86</v>
      </c>
      <c r="B16" s="57" t="s">
        <v>181</v>
      </c>
      <c r="C16" s="58" t="s">
        <v>75</v>
      </c>
      <c r="D16" s="59"/>
      <c r="E16" s="59"/>
      <c r="F16" s="60"/>
      <c r="G16" s="371">
        <v>5</v>
      </c>
      <c r="H16" s="377">
        <f t="shared" ref="H16" si="4">G16*30</f>
        <v>150</v>
      </c>
      <c r="I16" s="384" t="str" cm="1">
        <f t="array" ref="I16">SUMPRODUCT(--IFERROR(VALUE(LEFT(J16:L16,FIND("/",J16:L16)-1)),0)) &amp; "/" &amp; SUMPRODUCT(--IFERROR(VALUE(MID(J16:L16,FIND("/",J16:L16)+1,10)),0))</f>
        <v>6/4</v>
      </c>
      <c r="J16" s="368" t="s">
        <v>229</v>
      </c>
      <c r="K16" s="146"/>
      <c r="L16" s="378" t="s">
        <v>228</v>
      </c>
      <c r="M16" s="388">
        <f t="shared" si="3"/>
        <v>140</v>
      </c>
      <c r="N16" s="393" t="str">
        <f>I16</f>
        <v>6/4</v>
      </c>
      <c r="O16" s="266"/>
      <c r="P16" s="395"/>
    </row>
    <row r="17" spans="1:36" ht="49.5" customHeight="1">
      <c r="A17" s="261" t="s">
        <v>88</v>
      </c>
      <c r="B17" s="276" t="s">
        <v>193</v>
      </c>
      <c r="C17" s="262">
        <v>2</v>
      </c>
      <c r="D17" s="262"/>
      <c r="E17" s="262"/>
      <c r="F17" s="263"/>
      <c r="G17" s="371">
        <v>4</v>
      </c>
      <c r="H17" s="377">
        <f t="shared" ref="H17" si="5">G17*30</f>
        <v>120</v>
      </c>
      <c r="I17" s="384" t="str" cm="1">
        <f t="array" ref="I17">SUMPRODUCT(--IFERROR(VALUE(LEFT(J17:L17,FIND("/",J17:L17)-1)),0)) &amp; "/" &amp; SUMPRODUCT(--IFERROR(VALUE(MID(J17:L17,FIND("/",J17:L17)+1,10)),0))</f>
        <v>6/2</v>
      </c>
      <c r="J17" s="368" t="s">
        <v>179</v>
      </c>
      <c r="K17" s="146"/>
      <c r="L17" s="378" t="s">
        <v>228</v>
      </c>
      <c r="M17" s="388">
        <f t="shared" si="3"/>
        <v>112</v>
      </c>
      <c r="N17" s="396"/>
      <c r="O17" s="260" t="str">
        <f>I17</f>
        <v>6/2</v>
      </c>
      <c r="P17" s="397"/>
    </row>
    <row r="18" spans="1:36" ht="35.25" customHeight="1">
      <c r="A18" s="261" t="s">
        <v>91</v>
      </c>
      <c r="B18" s="277" t="s">
        <v>194</v>
      </c>
      <c r="C18" s="262">
        <v>2</v>
      </c>
      <c r="D18" s="36"/>
      <c r="E18" s="46"/>
      <c r="F18" s="37"/>
      <c r="G18" s="372">
        <v>4</v>
      </c>
      <c r="H18" s="377">
        <f t="shared" ref="H18" si="6">G18*30</f>
        <v>120</v>
      </c>
      <c r="I18" s="384" t="str" cm="1">
        <f t="array" ref="I18">SUMPRODUCT(--IFERROR(VALUE(LEFT(J18:L18,FIND("/",J18:L18)-1)),0)) &amp; "/" &amp; SUMPRODUCT(--IFERROR(VALUE(MID(J18:L18,FIND("/",J18:L18)+1,10)),0))</f>
        <v>6/2</v>
      </c>
      <c r="J18" s="368" t="s">
        <v>179</v>
      </c>
      <c r="K18" s="146"/>
      <c r="L18" s="378" t="s">
        <v>228</v>
      </c>
      <c r="M18" s="388">
        <f t="shared" si="3"/>
        <v>112</v>
      </c>
      <c r="N18" s="398"/>
      <c r="O18" s="260" t="str">
        <f>I18</f>
        <v>6/2</v>
      </c>
      <c r="P18" s="399"/>
    </row>
    <row r="19" spans="1:36" s="250" customFormat="1" ht="35.25" customHeight="1">
      <c r="A19" s="261" t="s">
        <v>195</v>
      </c>
      <c r="B19" s="277" t="s">
        <v>77</v>
      </c>
      <c r="C19" s="262">
        <v>1</v>
      </c>
      <c r="D19" s="36"/>
      <c r="E19" s="254"/>
      <c r="F19" s="37"/>
      <c r="G19" s="372">
        <v>3</v>
      </c>
      <c r="H19" s="377">
        <f t="shared" ref="H19" si="7">G19*30</f>
        <v>90</v>
      </c>
      <c r="I19" s="384" t="str" cm="1">
        <f t="array" ref="I19">SUMPRODUCT(--IFERROR(VALUE(LEFT(J19:L19,FIND("/",J19:L19)-1)),0)) &amp; "/" &amp; SUMPRODUCT(--IFERROR(VALUE(MID(J19:L19,FIND("/",J19:L19)+1,10)),0))</f>
        <v>6/0</v>
      </c>
      <c r="J19" s="368" t="s">
        <v>179</v>
      </c>
      <c r="K19" s="146"/>
      <c r="L19" s="378" t="s">
        <v>230</v>
      </c>
      <c r="M19" s="388">
        <f t="shared" si="3"/>
        <v>84</v>
      </c>
      <c r="N19" s="398" t="str">
        <f>I19</f>
        <v>6/0</v>
      </c>
      <c r="O19" s="260"/>
      <c r="P19" s="399"/>
    </row>
    <row r="20" spans="1:36" ht="38.450000000000003" customHeight="1" thickBot="1">
      <c r="A20" s="281" t="s">
        <v>197</v>
      </c>
      <c r="B20" s="280" t="s">
        <v>196</v>
      </c>
      <c r="C20" s="36">
        <v>2</v>
      </c>
      <c r="D20" s="36"/>
      <c r="E20" s="46"/>
      <c r="F20" s="37"/>
      <c r="G20" s="372">
        <v>3</v>
      </c>
      <c r="H20" s="379">
        <f t="shared" ref="H20" si="8">G20*30</f>
        <v>90</v>
      </c>
      <c r="I20" s="385" t="str" cm="1">
        <f t="array" ref="I20">SUMPRODUCT(--IFERROR(VALUE(LEFT(J20:L20,FIND("/",J20:L20)-1)),0)) &amp; "/" &amp; SUMPRODUCT(--IFERROR(VALUE(MID(J20:L20,FIND("/",J20:L20)+1,10)),0))</f>
        <v>6/0</v>
      </c>
      <c r="J20" s="380" t="s">
        <v>179</v>
      </c>
      <c r="K20" s="381"/>
      <c r="L20" s="382" t="s">
        <v>230</v>
      </c>
      <c r="M20" s="389">
        <f t="shared" si="3"/>
        <v>84</v>
      </c>
      <c r="N20" s="400"/>
      <c r="O20" s="401" t="str">
        <f>I20</f>
        <v>6/0</v>
      </c>
      <c r="P20" s="402"/>
    </row>
    <row r="21" spans="1:36" ht="15" customHeight="1" thickBot="1">
      <c r="A21" s="51"/>
      <c r="B21" s="51" t="s">
        <v>182</v>
      </c>
      <c r="C21" s="51"/>
      <c r="D21" s="51"/>
      <c r="E21" s="51"/>
      <c r="F21" s="51"/>
      <c r="G21" s="279">
        <f>SUM(G14:G20)</f>
        <v>28</v>
      </c>
      <c r="H21" s="288">
        <f>SUM(H14:H20)</f>
        <v>840</v>
      </c>
      <c r="I21" s="370" t="str" cm="1">
        <f t="array" ref="I21">SUMPRODUCT(--IFERROR(LEFT(I14:I20,FIND("/",I14:I20)-1),0)) &amp; "/" &amp; SUMPRODUCT(--IFERROR(MID(I14:I20,FIND("/",I14:I20)+1,10),0))</f>
        <v>42/14</v>
      </c>
      <c r="J21" s="370" t="str" cm="1">
        <f t="array" ref="J21">SUMPRODUCT(--IFERROR(LEFT(J14:J20,FIND("/",J14:J20)-1),0)) &amp; "/" &amp; SUMPRODUCT(--IFERROR(MID(J14:J20,FIND("/",J14:J20)+1,10),0))</f>
        <v>28/4</v>
      </c>
      <c r="K21" s="370" t="str" cm="1">
        <f t="array" ref="K21">SUMPRODUCT(--IFERROR(LEFT(K14:K20,FIND("/",K14:K20)-1),0)) &amp; "/" &amp; SUMPRODUCT(--IFERROR(MID(K14:K20,FIND("/",K14:K20)+1,10),0))</f>
        <v>0/0</v>
      </c>
      <c r="L21" s="370" t="str" cm="1">
        <f t="array" ref="L21">SUMPRODUCT(--IFERROR(LEFT(L14:L20,FIND("/",L14:L20)-1),0)) &amp; "/" &amp; SUMPRODUCT(--IFERROR(MID(L14:L20,FIND("/",L14:L20)+1,10),0))</f>
        <v>14/10</v>
      </c>
      <c r="M21" s="386">
        <f t="shared" ref="M21" si="9">SUM(M14:M20)</f>
        <v>784</v>
      </c>
      <c r="N21" s="370" t="str" cm="1">
        <f t="array" ref="N21">SUMPRODUCT(--IFERROR(LEFT(N14:N20,FIND("/",N14:N20)-1),0)) &amp; "/" &amp; SUMPRODUCT(--IFERROR(MID(N14:N20,FIND("/",N14:N20)+1,10),0))</f>
        <v>24/10</v>
      </c>
      <c r="O21" s="370" t="str" cm="1">
        <f t="array" ref="O21">SUMPRODUCT(--IFERROR(LEFT(O14:O20,FIND("/",O14:O20)-1),0)) &amp; "/" &amp; SUMPRODUCT(--IFERROR(MID(O14:O20,FIND("/",O14:O20)+1,10),0))</f>
        <v>18/4</v>
      </c>
      <c r="P21" s="240"/>
      <c r="Q21" s="76"/>
      <c r="R21" s="77"/>
      <c r="S21" s="77"/>
      <c r="T21" s="77"/>
    </row>
    <row r="22" spans="1:36" ht="15.75" customHeight="1" thickBot="1">
      <c r="A22" s="541" t="s">
        <v>94</v>
      </c>
      <c r="B22" s="514"/>
      <c r="C22" s="514"/>
      <c r="D22" s="514"/>
      <c r="E22" s="514"/>
      <c r="F22" s="514"/>
      <c r="G22" s="514"/>
      <c r="H22" s="514"/>
      <c r="I22" s="514"/>
      <c r="J22" s="514"/>
      <c r="K22" s="514"/>
      <c r="L22" s="514"/>
      <c r="M22" s="514"/>
      <c r="N22" s="514"/>
      <c r="O22" s="514"/>
      <c r="P22" s="514"/>
    </row>
    <row r="23" spans="1:36" ht="31.9" customHeight="1" thickBot="1">
      <c r="A23" s="283" t="s">
        <v>95</v>
      </c>
      <c r="B23" s="282" t="s">
        <v>198</v>
      </c>
      <c r="C23" s="79"/>
      <c r="D23" s="80">
        <v>2</v>
      </c>
      <c r="E23" s="79"/>
      <c r="F23" s="79"/>
      <c r="G23" s="80">
        <v>6</v>
      </c>
      <c r="H23" s="81">
        <f>G23*30</f>
        <v>180</v>
      </c>
      <c r="I23" s="82"/>
      <c r="J23" s="83"/>
      <c r="K23" s="83"/>
      <c r="L23" s="83"/>
      <c r="M23" s="65">
        <f>H23</f>
        <v>180</v>
      </c>
      <c r="N23" s="231"/>
      <c r="O23" s="255"/>
      <c r="P23" s="232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s="250" customFormat="1" ht="31.9" customHeight="1" thickBot="1">
      <c r="A24" s="283" t="s">
        <v>96</v>
      </c>
      <c r="B24" s="282" t="s">
        <v>199</v>
      </c>
      <c r="C24" s="79"/>
      <c r="D24" s="80">
        <v>3</v>
      </c>
      <c r="E24" s="79"/>
      <c r="F24" s="79"/>
      <c r="G24" s="80">
        <v>6</v>
      </c>
      <c r="H24" s="81">
        <f>G24*30</f>
        <v>180</v>
      </c>
      <c r="I24" s="82"/>
      <c r="J24" s="83"/>
      <c r="K24" s="83"/>
      <c r="L24" s="83"/>
      <c r="M24" s="65">
        <f>H24</f>
        <v>180</v>
      </c>
      <c r="N24" s="231"/>
      <c r="O24" s="255"/>
      <c r="P24" s="232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15.75" customHeight="1" thickBot="1">
      <c r="A25" s="283" t="s">
        <v>200</v>
      </c>
      <c r="B25" s="282" t="s">
        <v>201</v>
      </c>
      <c r="C25" s="79"/>
      <c r="D25" s="80">
        <v>3</v>
      </c>
      <c r="E25" s="79"/>
      <c r="F25" s="79"/>
      <c r="G25" s="80">
        <v>3</v>
      </c>
      <c r="H25" s="81">
        <f t="shared" ref="H25" si="10">G25*30</f>
        <v>90</v>
      </c>
      <c r="I25" s="82"/>
      <c r="J25" s="83"/>
      <c r="K25" s="83"/>
      <c r="L25" s="83"/>
      <c r="M25" s="65">
        <f t="shared" ref="M25" si="11">H25</f>
        <v>90</v>
      </c>
      <c r="N25" s="268"/>
      <c r="O25" s="269"/>
      <c r="P25" s="264"/>
    </row>
    <row r="26" spans="1:36" ht="15.75" customHeight="1" thickBot="1">
      <c r="A26" s="233"/>
      <c r="B26" s="233" t="s">
        <v>98</v>
      </c>
      <c r="C26" s="3"/>
      <c r="D26" s="36"/>
      <c r="E26" s="233"/>
      <c r="F26" s="233"/>
      <c r="G26" s="99">
        <f>SUM(G23:G25)</f>
        <v>15</v>
      </c>
      <c r="H26" s="99">
        <f>SUM(H23:H25)</f>
        <v>450</v>
      </c>
      <c r="I26" s="36"/>
      <c r="J26" s="99"/>
      <c r="K26" s="99"/>
      <c r="L26" s="36"/>
      <c r="M26" s="99">
        <f>SUM(M23:M25)</f>
        <v>450</v>
      </c>
      <c r="N26" s="36"/>
      <c r="O26" s="256"/>
      <c r="P26" s="36"/>
    </row>
    <row r="27" spans="1:36" ht="15.75" customHeight="1" thickBot="1">
      <c r="A27" s="542" t="s">
        <v>99</v>
      </c>
      <c r="B27" s="517"/>
      <c r="C27" s="517"/>
      <c r="D27" s="517"/>
      <c r="E27" s="517"/>
      <c r="F27" s="517"/>
      <c r="G27" s="517"/>
      <c r="H27" s="517"/>
      <c r="I27" s="517"/>
      <c r="J27" s="517"/>
      <c r="K27" s="517"/>
      <c r="L27" s="517"/>
      <c r="M27" s="517"/>
      <c r="N27" s="517"/>
      <c r="O27" s="517"/>
      <c r="P27" s="517"/>
    </row>
    <row r="28" spans="1:36" s="250" customFormat="1" ht="15.75" customHeight="1" thickBot="1">
      <c r="A28" s="284" t="s">
        <v>100</v>
      </c>
      <c r="B28" s="285" t="s">
        <v>202</v>
      </c>
      <c r="C28" s="286" t="s">
        <v>184</v>
      </c>
      <c r="D28" s="252"/>
      <c r="E28" s="106"/>
      <c r="F28" s="107"/>
      <c r="G28" s="287">
        <v>3</v>
      </c>
      <c r="H28" s="235">
        <f>G28*30</f>
        <v>90</v>
      </c>
      <c r="I28" s="236"/>
      <c r="J28" s="237"/>
      <c r="K28" s="237"/>
      <c r="L28" s="237"/>
      <c r="M28" s="238">
        <f>H28-I28</f>
        <v>90</v>
      </c>
      <c r="N28" s="113"/>
      <c r="O28" s="257"/>
      <c r="P28" s="116"/>
    </row>
    <row r="29" spans="1:36" ht="15.75" customHeight="1" thickBot="1">
      <c r="A29" s="103" t="s">
        <v>183</v>
      </c>
      <c r="B29" s="234" t="s">
        <v>37</v>
      </c>
      <c r="C29" s="102" t="s">
        <v>184</v>
      </c>
      <c r="D29" s="102"/>
      <c r="E29" s="106"/>
      <c r="F29" s="107"/>
      <c r="G29" s="287">
        <v>18</v>
      </c>
      <c r="H29" s="235">
        <f>G29*30</f>
        <v>540</v>
      </c>
      <c r="I29" s="236"/>
      <c r="J29" s="237"/>
      <c r="K29" s="237"/>
      <c r="L29" s="237"/>
      <c r="M29" s="238">
        <f>H29-I29</f>
        <v>540</v>
      </c>
      <c r="N29" s="113"/>
      <c r="O29" s="257"/>
      <c r="P29" s="116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</row>
    <row r="30" spans="1:36" ht="16.5" customHeight="1" thickBot="1">
      <c r="A30" s="532" t="s">
        <v>101</v>
      </c>
      <c r="B30" s="519"/>
      <c r="C30" s="519"/>
      <c r="D30" s="519"/>
      <c r="E30" s="519"/>
      <c r="F30" s="533"/>
      <c r="G30" s="118">
        <f>SUM(G28:G29)</f>
        <v>21</v>
      </c>
      <c r="H30" s="118">
        <f t="shared" ref="H30:M30" si="12">SUM(H28:H29)</f>
        <v>630</v>
      </c>
      <c r="I30" s="118"/>
      <c r="J30" s="118"/>
      <c r="K30" s="118"/>
      <c r="L30" s="118"/>
      <c r="M30" s="118">
        <f t="shared" si="12"/>
        <v>630</v>
      </c>
      <c r="N30" s="118"/>
      <c r="O30" s="265"/>
      <c r="P30" s="119"/>
    </row>
    <row r="31" spans="1:36" ht="15" customHeight="1" thickBot="1">
      <c r="A31" s="534" t="s">
        <v>102</v>
      </c>
      <c r="B31" s="517"/>
      <c r="C31" s="239"/>
      <c r="D31" s="239"/>
      <c r="E31" s="120"/>
      <c r="F31" s="120"/>
      <c r="G31" s="122">
        <f>G30+G26+G21+G12</f>
        <v>67</v>
      </c>
      <c r="H31" s="122">
        <f>H30+H26+H21+H12</f>
        <v>2010</v>
      </c>
      <c r="I31" s="369" t="str">
        <f>IFERROR(VALUE(LEFT(I12,FIND("/",I12)-1)),0) + IFERROR(VALUE(LEFT(I21,FIND("/",I21)-1)),0) &amp; "/" &amp; IFERROR(VALUE(MID(I12,FIND("/",I12)+1,10)),0) + IFERROR(VALUE(MID(I21,FIND("/",I21)+1,10)),0)</f>
        <v>46/14</v>
      </c>
      <c r="J31" s="369" t="str">
        <f t="shared" ref="J31:O31" si="13">IFERROR(VALUE(LEFT(J12,FIND("/",J12)-1)),0) + IFERROR(VALUE(LEFT(J21,FIND("/",J21)-1)),0) &amp; "/" &amp; IFERROR(VALUE(MID(J12,FIND("/",J12)+1,10)),0) + IFERROR(VALUE(MID(J21,FIND("/",J21)+1,10)),0)</f>
        <v>28/4</v>
      </c>
      <c r="K31" s="369" t="str">
        <f t="shared" si="13"/>
        <v>0/0</v>
      </c>
      <c r="L31" s="369" t="str">
        <f t="shared" si="13"/>
        <v>18/10</v>
      </c>
      <c r="M31" s="122">
        <f t="shared" ref="M31" si="14">M30+M26+M21+M12</f>
        <v>1950</v>
      </c>
      <c r="N31" s="369" t="str">
        <f t="shared" si="13"/>
        <v>28/10</v>
      </c>
      <c r="O31" s="369" t="str">
        <f t="shared" si="13"/>
        <v>18/4</v>
      </c>
      <c r="P31" s="122"/>
      <c r="Q31" s="13"/>
    </row>
    <row r="32" spans="1:36" ht="15.75" customHeight="1">
      <c r="A32" s="543" t="s">
        <v>103</v>
      </c>
      <c r="B32" s="517"/>
      <c r="C32" s="517"/>
      <c r="D32" s="517"/>
      <c r="E32" s="517"/>
      <c r="F32" s="517"/>
      <c r="G32" s="517"/>
      <c r="H32" s="517"/>
      <c r="I32" s="517"/>
      <c r="J32" s="517"/>
      <c r="K32" s="517"/>
      <c r="L32" s="517"/>
      <c r="M32" s="517"/>
      <c r="N32" s="517"/>
      <c r="O32" s="517"/>
      <c r="P32" s="517"/>
    </row>
    <row r="33" spans="1:20" ht="15.75" customHeight="1" thickBot="1">
      <c r="A33" s="504" t="s">
        <v>104</v>
      </c>
      <c r="B33" s="505"/>
      <c r="C33" s="505"/>
      <c r="D33" s="505"/>
      <c r="E33" s="505"/>
      <c r="F33" s="505"/>
      <c r="G33" s="505"/>
      <c r="H33" s="539"/>
      <c r="I33" s="539"/>
      <c r="J33" s="539"/>
      <c r="K33" s="539"/>
      <c r="L33" s="539"/>
      <c r="M33" s="539"/>
      <c r="N33" s="539"/>
      <c r="O33" s="539"/>
      <c r="P33" s="540"/>
    </row>
    <row r="34" spans="1:20" ht="15.75" customHeight="1">
      <c r="A34" s="582" t="s">
        <v>105</v>
      </c>
      <c r="B34" s="125" t="s">
        <v>106</v>
      </c>
      <c r="C34" s="603"/>
      <c r="D34" s="603">
        <v>1</v>
      </c>
      <c r="E34" s="606"/>
      <c r="F34" s="609"/>
      <c r="G34" s="612">
        <v>3</v>
      </c>
      <c r="H34" s="615">
        <f t="shared" ref="H34" si="15">G34*30</f>
        <v>90</v>
      </c>
      <c r="I34" s="618" t="str" cm="1">
        <f t="array" ref="I34">SUMPRODUCT(--IFERROR(VALUE(LEFT(J34:L34,FIND("/",J34:L34)-1)),0)) &amp; "/" &amp; SUMPRODUCT(--IFERROR(VALUE(MID(J34:L34,FIND("/",J34:L34)+1,10)),0))</f>
        <v>6/0</v>
      </c>
      <c r="J34" s="588" t="s">
        <v>179</v>
      </c>
      <c r="K34" s="621"/>
      <c r="L34" s="588" t="s">
        <v>230</v>
      </c>
      <c r="M34" s="591">
        <f t="shared" ref="M34" si="16">H34-IFERROR(VALUE(LEFT(I34,FIND("/",I34)-1)),0) - IFERROR(VALUE(MID(I34,FIND("/",I34)+1,10)),0)</f>
        <v>84</v>
      </c>
      <c r="N34" s="594" t="str">
        <f>I34</f>
        <v>6/0</v>
      </c>
      <c r="O34" s="597"/>
      <c r="P34" s="600"/>
    </row>
    <row r="35" spans="1:20" ht="15.75" customHeight="1">
      <c r="A35" s="583"/>
      <c r="B35" s="125" t="s">
        <v>107</v>
      </c>
      <c r="C35" s="604"/>
      <c r="D35" s="604"/>
      <c r="E35" s="607"/>
      <c r="F35" s="610"/>
      <c r="G35" s="613"/>
      <c r="H35" s="616"/>
      <c r="I35" s="619"/>
      <c r="J35" s="589"/>
      <c r="K35" s="589"/>
      <c r="L35" s="589" t="s">
        <v>179</v>
      </c>
      <c r="M35" s="592"/>
      <c r="N35" s="595" t="s">
        <v>179</v>
      </c>
      <c r="O35" s="598"/>
      <c r="P35" s="601"/>
    </row>
    <row r="36" spans="1:20" ht="15.75" customHeight="1" thickBot="1">
      <c r="A36" s="584"/>
      <c r="B36" s="138" t="s">
        <v>108</v>
      </c>
      <c r="C36" s="605"/>
      <c r="D36" s="605"/>
      <c r="E36" s="608"/>
      <c r="F36" s="611"/>
      <c r="G36" s="614"/>
      <c r="H36" s="617"/>
      <c r="I36" s="620"/>
      <c r="J36" s="590"/>
      <c r="K36" s="590"/>
      <c r="L36" s="590" t="s">
        <v>179</v>
      </c>
      <c r="M36" s="593"/>
      <c r="N36" s="596"/>
      <c r="O36" s="599"/>
      <c r="P36" s="602"/>
    </row>
    <row r="37" spans="1:20" ht="16.5" customHeight="1" thickBot="1">
      <c r="A37" s="528" t="s">
        <v>109</v>
      </c>
      <c r="B37" s="529"/>
      <c r="C37" s="51"/>
      <c r="D37" s="51"/>
      <c r="E37" s="51"/>
      <c r="F37" s="51"/>
      <c r="G37" s="142">
        <f>G34</f>
        <v>3</v>
      </c>
      <c r="H37" s="142">
        <f t="shared" ref="H37:M37" si="17">H34</f>
        <v>90</v>
      </c>
      <c r="I37" s="370" t="str">
        <f>SUMPRODUCT(--IFERROR(LEFT(I34,FIND("/",I34)-1),0)) &amp; "/" &amp; SUMPRODUCT(--IFERROR(MID(I34,FIND("/",I34)+1,10),0))</f>
        <v>6/0</v>
      </c>
      <c r="J37" s="370" t="str">
        <f>SUMPRODUCT(--IFERROR(LEFT(J34,FIND("/",J34)-1),0)) &amp; "/" &amp; SUMPRODUCT(--IFERROR(MID(J34,FIND("/",J34)+1,10),0))</f>
        <v>4/0</v>
      </c>
      <c r="K37" s="370" t="str">
        <f t="shared" ref="K37:L37" si="18">SUMPRODUCT(--IFERROR(LEFT(K34,FIND("/",K34)-1),0)) &amp; "/" &amp; SUMPRODUCT(--IFERROR(MID(K34,FIND("/",K34)+1,10),0))</f>
        <v>0/0</v>
      </c>
      <c r="L37" s="370" t="str">
        <f t="shared" si="18"/>
        <v>2/0</v>
      </c>
      <c r="M37" s="288">
        <f t="shared" si="17"/>
        <v>84</v>
      </c>
      <c r="N37" s="369" t="str">
        <f>SUMPRODUCT(--IFERROR(LEFT(N34,FIND("/",N34)-1),0)) &amp; "/" &amp; SUMPRODUCT(--IFERROR(MID(N34,FIND("/",N34)+1,10),0))</f>
        <v>6/0</v>
      </c>
      <c r="O37" s="272"/>
      <c r="P37" s="240"/>
      <c r="Q37" s="143"/>
      <c r="R37" s="144"/>
      <c r="S37" s="144"/>
      <c r="T37" s="144"/>
    </row>
    <row r="38" spans="1:20" ht="15.75" customHeight="1" thickBot="1">
      <c r="A38" s="504" t="s">
        <v>113</v>
      </c>
      <c r="B38" s="539"/>
      <c r="C38" s="505"/>
      <c r="D38" s="505"/>
      <c r="E38" s="505"/>
      <c r="F38" s="505"/>
      <c r="G38" s="505"/>
      <c r="H38" s="505"/>
      <c r="I38" s="505"/>
      <c r="J38" s="505"/>
      <c r="K38" s="505"/>
      <c r="L38" s="505"/>
      <c r="M38" s="505"/>
      <c r="N38" s="539"/>
      <c r="O38" s="539"/>
      <c r="P38" s="540"/>
    </row>
    <row r="39" spans="1:20" ht="15.75" customHeight="1">
      <c r="A39" s="585" t="s">
        <v>114</v>
      </c>
      <c r="B39" s="289" t="s">
        <v>79</v>
      </c>
      <c r="C39" s="651">
        <v>2</v>
      </c>
      <c r="D39" s="653"/>
      <c r="E39" s="606"/>
      <c r="F39" s="609"/>
      <c r="G39" s="655">
        <v>5</v>
      </c>
      <c r="H39" s="655">
        <f t="shared" ref="H39:H47" si="19">G39*30</f>
        <v>150</v>
      </c>
      <c r="I39" s="636" t="str" cm="1">
        <f t="array" ref="I39">SUMPRODUCT(--IFERROR(VALUE(LEFT(J39:L39,FIND("/",J39:L39)-1)),0)) &amp; "/" &amp; SUMPRODUCT(--IFERROR(VALUE(MID(J39:L39,FIND("/",J39:L39)+1,10)),0))</f>
        <v>8/4</v>
      </c>
      <c r="J39" s="638" t="s">
        <v>229</v>
      </c>
      <c r="K39" s="640"/>
      <c r="L39" s="642" t="s">
        <v>229</v>
      </c>
      <c r="M39" s="644">
        <f>H39-IFERROR(VALUE(LEFT(I39,FIND("/",I39)-1)),0) - IFERROR(VALUE(MID(I39,FIND("/",I39)+1,10)),0)</f>
        <v>138</v>
      </c>
      <c r="N39" s="657"/>
      <c r="O39" s="622" t="str">
        <f>I39</f>
        <v>8/4</v>
      </c>
      <c r="P39" s="624"/>
    </row>
    <row r="40" spans="1:20" ht="15.75" customHeight="1" thickBot="1">
      <c r="A40" s="586"/>
      <c r="B40" s="290" t="s">
        <v>203</v>
      </c>
      <c r="C40" s="652"/>
      <c r="D40" s="654"/>
      <c r="E40" s="630"/>
      <c r="F40" s="633"/>
      <c r="G40" s="635"/>
      <c r="H40" s="635"/>
      <c r="I40" s="656"/>
      <c r="J40" s="639"/>
      <c r="K40" s="641"/>
      <c r="L40" s="643"/>
      <c r="M40" s="645"/>
      <c r="N40" s="658"/>
      <c r="O40" s="623"/>
      <c r="P40" s="625"/>
    </row>
    <row r="41" spans="1:20" ht="15.75" customHeight="1">
      <c r="A41" s="626" t="s">
        <v>117</v>
      </c>
      <c r="B41" s="291" t="s">
        <v>204</v>
      </c>
      <c r="C41" s="628"/>
      <c r="D41" s="629">
        <v>1</v>
      </c>
      <c r="E41" s="631"/>
      <c r="F41" s="632"/>
      <c r="G41" s="634">
        <v>4</v>
      </c>
      <c r="H41" s="634">
        <f t="shared" si="19"/>
        <v>120</v>
      </c>
      <c r="I41" s="636" t="str" cm="1">
        <f t="array" ref="I41">SUMPRODUCT(--IFERROR(VALUE(LEFT(J41:L41,FIND("/",J41:L41)-1)),0)) &amp; "/" &amp; SUMPRODUCT(--IFERROR(VALUE(MID(J41:L41,FIND("/",J41:L41)+1,10)),0))</f>
        <v>8/2</v>
      </c>
      <c r="J41" s="638" t="s">
        <v>229</v>
      </c>
      <c r="K41" s="640"/>
      <c r="L41" s="642" t="s">
        <v>179</v>
      </c>
      <c r="M41" s="644">
        <f t="shared" ref="M41" si="20">H41-IFERROR(VALUE(LEFT(I41,FIND("/",I41)-1)),0) - IFERROR(VALUE(MID(I41,FIND("/",I41)+1,10)),0)</f>
        <v>110</v>
      </c>
      <c r="N41" s="646" t="str">
        <f>I41</f>
        <v>8/2</v>
      </c>
      <c r="O41" s="648"/>
      <c r="P41" s="650"/>
    </row>
    <row r="42" spans="1:20" ht="15.75" customHeight="1" thickBot="1">
      <c r="A42" s="627"/>
      <c r="B42" s="292" t="s">
        <v>205</v>
      </c>
      <c r="C42" s="605"/>
      <c r="D42" s="630"/>
      <c r="E42" s="630"/>
      <c r="F42" s="633"/>
      <c r="G42" s="635"/>
      <c r="H42" s="635"/>
      <c r="I42" s="637"/>
      <c r="J42" s="639"/>
      <c r="K42" s="641"/>
      <c r="L42" s="643"/>
      <c r="M42" s="645"/>
      <c r="N42" s="647"/>
      <c r="O42" s="649"/>
      <c r="P42" s="625"/>
    </row>
    <row r="43" spans="1:20" ht="18" customHeight="1">
      <c r="A43" s="626" t="s">
        <v>120</v>
      </c>
      <c r="B43" s="291" t="s">
        <v>121</v>
      </c>
      <c r="C43" s="628"/>
      <c r="D43" s="631">
        <v>1</v>
      </c>
      <c r="E43" s="631"/>
      <c r="F43" s="632"/>
      <c r="G43" s="634">
        <v>3</v>
      </c>
      <c r="H43" s="634">
        <f t="shared" si="19"/>
        <v>90</v>
      </c>
      <c r="I43" s="636" t="str" cm="1">
        <f t="array" ref="I43">SUMPRODUCT(--IFERROR(VALUE(LEFT(J43:L43,FIND("/",J43:L43)-1)),0)) &amp; "/" &amp; SUMPRODUCT(--IFERROR(VALUE(MID(J43:L43,FIND("/",J43:L43)+1,10)),0))</f>
        <v>6/0</v>
      </c>
      <c r="J43" s="638" t="s">
        <v>179</v>
      </c>
      <c r="K43" s="640"/>
      <c r="L43" s="642" t="s">
        <v>230</v>
      </c>
      <c r="M43" s="644">
        <f t="shared" ref="M43" si="21">H43-IFERROR(VALUE(LEFT(I43,FIND("/",I43)-1)),0) - IFERROR(VALUE(MID(I43,FIND("/",I43)+1,10)),0)</f>
        <v>84</v>
      </c>
      <c r="N43" s="646" t="str">
        <f>I43</f>
        <v>6/0</v>
      </c>
      <c r="O43" s="648"/>
      <c r="P43" s="650"/>
    </row>
    <row r="44" spans="1:20" ht="15" customHeight="1" thickBot="1">
      <c r="A44" s="627" t="s">
        <v>185</v>
      </c>
      <c r="B44" s="292" t="s">
        <v>122</v>
      </c>
      <c r="C44" s="605"/>
      <c r="D44" s="630"/>
      <c r="E44" s="630"/>
      <c r="F44" s="633"/>
      <c r="G44" s="635"/>
      <c r="H44" s="635"/>
      <c r="I44" s="637"/>
      <c r="J44" s="639"/>
      <c r="K44" s="641"/>
      <c r="L44" s="643"/>
      <c r="M44" s="645"/>
      <c r="N44" s="647"/>
      <c r="O44" s="649"/>
      <c r="P44" s="625"/>
    </row>
    <row r="45" spans="1:20" ht="28.5" customHeight="1">
      <c r="A45" s="626" t="s">
        <v>123</v>
      </c>
      <c r="B45" s="291" t="s">
        <v>207</v>
      </c>
      <c r="C45" s="628"/>
      <c r="D45" s="631">
        <v>2</v>
      </c>
      <c r="E45" s="631"/>
      <c r="F45" s="632"/>
      <c r="G45" s="634">
        <v>4</v>
      </c>
      <c r="H45" s="634">
        <f t="shared" si="19"/>
        <v>120</v>
      </c>
      <c r="I45" s="636" t="str" cm="1">
        <f t="array" ref="I45">SUMPRODUCT(--IFERROR(VALUE(LEFT(J45:L45,FIND("/",J45:L45)-1)),0)) &amp; "/" &amp; SUMPRODUCT(--IFERROR(VALUE(MID(J45:L45,FIND("/",J45:L45)+1,10)),0))</f>
        <v>8/2</v>
      </c>
      <c r="J45" s="638" t="s">
        <v>229</v>
      </c>
      <c r="K45" s="640"/>
      <c r="L45" s="642" t="s">
        <v>179</v>
      </c>
      <c r="M45" s="644">
        <f t="shared" ref="M45" si="22">H45-IFERROR(VALUE(LEFT(I45,FIND("/",I45)-1)),0) - IFERROR(VALUE(MID(I45,FIND("/",I45)+1,10)),0)</f>
        <v>110</v>
      </c>
      <c r="N45" s="646"/>
      <c r="O45" s="648" t="str">
        <f>I45</f>
        <v>8/2</v>
      </c>
      <c r="P45" s="650"/>
    </row>
    <row r="46" spans="1:20" ht="28.5" customHeight="1" thickBot="1">
      <c r="A46" s="627" t="s">
        <v>206</v>
      </c>
      <c r="B46" s="292" t="s">
        <v>208</v>
      </c>
      <c r="C46" s="605"/>
      <c r="D46" s="630" t="s">
        <v>90</v>
      </c>
      <c r="E46" s="630"/>
      <c r="F46" s="633"/>
      <c r="G46" s="635">
        <v>4</v>
      </c>
      <c r="H46" s="635">
        <f t="shared" si="19"/>
        <v>120</v>
      </c>
      <c r="I46" s="637"/>
      <c r="J46" s="639"/>
      <c r="K46" s="641"/>
      <c r="L46" s="643"/>
      <c r="M46" s="645"/>
      <c r="N46" s="647"/>
      <c r="O46" s="649"/>
      <c r="P46" s="625"/>
    </row>
    <row r="47" spans="1:20" ht="15" customHeight="1">
      <c r="A47" s="667" t="s">
        <v>126</v>
      </c>
      <c r="B47" s="125" t="s">
        <v>127</v>
      </c>
      <c r="C47" s="669">
        <v>2</v>
      </c>
      <c r="D47" s="671"/>
      <c r="E47" s="631"/>
      <c r="F47" s="632"/>
      <c r="G47" s="634">
        <v>4</v>
      </c>
      <c r="H47" s="634">
        <f t="shared" si="19"/>
        <v>120</v>
      </c>
      <c r="I47" s="636" t="str" cm="1">
        <f t="array" ref="I47">SUMPRODUCT(--IFERROR(VALUE(LEFT(J47:L47,FIND("/",J47:L47)-1)),0)) &amp; "/" &amp; SUMPRODUCT(--IFERROR(VALUE(MID(J47:L47,FIND("/",J47:L47)+1,10)),0))</f>
        <v>8/2</v>
      </c>
      <c r="J47" s="638" t="s">
        <v>229</v>
      </c>
      <c r="K47" s="640"/>
      <c r="L47" s="642" t="s">
        <v>179</v>
      </c>
      <c r="M47" s="644">
        <f t="shared" ref="M47" si="23">H47-IFERROR(VALUE(LEFT(I47,FIND("/",I47)-1)),0) - IFERROR(VALUE(MID(I47,FIND("/",I47)+1,10)),0)</f>
        <v>110</v>
      </c>
      <c r="N47" s="662"/>
      <c r="O47" s="664" t="str">
        <f>I47</f>
        <v>8/2</v>
      </c>
      <c r="P47" s="650"/>
    </row>
    <row r="48" spans="1:20" ht="15" customHeight="1" thickBot="1">
      <c r="A48" s="668"/>
      <c r="B48" s="241" t="s">
        <v>128</v>
      </c>
      <c r="C48" s="670"/>
      <c r="D48" s="672"/>
      <c r="E48" s="607"/>
      <c r="F48" s="610"/>
      <c r="G48" s="673"/>
      <c r="H48" s="673"/>
      <c r="I48" s="674"/>
      <c r="J48" s="675"/>
      <c r="K48" s="659"/>
      <c r="L48" s="660"/>
      <c r="M48" s="661"/>
      <c r="N48" s="663"/>
      <c r="O48" s="665"/>
      <c r="P48" s="666"/>
    </row>
    <row r="49" spans="1:36" ht="15" customHeight="1" thickBot="1">
      <c r="A49" s="528" t="s">
        <v>129</v>
      </c>
      <c r="B49" s="530"/>
      <c r="C49" s="414"/>
      <c r="D49" s="415"/>
      <c r="E49" s="416"/>
      <c r="F49" s="416"/>
      <c r="G49" s="417">
        <f>G39+G41+G43+G45+G47</f>
        <v>20</v>
      </c>
      <c r="H49" s="417">
        <f>H39+H41+H43+H45+H47</f>
        <v>600</v>
      </c>
      <c r="I49" s="418" t="str" cm="1">
        <f t="array" ref="I49">SUMPRODUCT(--IFERROR(LEFT(I39:I48,FIND("/",I39:I48)-1),0)) &amp; "/" &amp; SUMPRODUCT(--IFERROR(MID(I39:I48,FIND("/",I39:I48)+1,10),0))</f>
        <v>38/10</v>
      </c>
      <c r="J49" s="418" t="str" cm="1">
        <f t="array" ref="J49">SUMPRODUCT(--IFERROR(LEFT(J39:J48,FIND("/",J39:J48)-1),0)) &amp; "/" &amp; SUMPRODUCT(--IFERROR(MID(J39:J48,FIND("/",J39:J48)+1,10),0))</f>
        <v>20/8</v>
      </c>
      <c r="K49" s="418" t="str" cm="1">
        <f t="array" ref="K49">SUMPRODUCT(--IFERROR(LEFT(K39:K48,FIND("/",K39:K48)-1),0)) &amp; "/" &amp; SUMPRODUCT(--IFERROR(MID(K39:K48,FIND("/",K39:K48)+1,10),0))</f>
        <v>0/0</v>
      </c>
      <c r="L49" s="418" t="str" cm="1">
        <f t="array" ref="L49">SUMPRODUCT(--IFERROR(LEFT(L39:L48,FIND("/",L39:L48)-1),0)) &amp; "/" &amp; SUMPRODUCT(--IFERROR(MID(L39:L48,FIND("/",L39:L48)+1,10),0))</f>
        <v>18/2</v>
      </c>
      <c r="M49" s="417">
        <f>M39+M41+M43+M45+M47</f>
        <v>552</v>
      </c>
      <c r="N49" s="418" t="str" cm="1">
        <f t="array" ref="N49">SUMPRODUCT(--IFERROR(LEFT(N39:N48,FIND("/",N39:N48)-1),0)) &amp; "/" &amp; SUMPRODUCT(--IFERROR(MID(N39:N48,FIND("/",N39:N48)+1,10),0))</f>
        <v>14/2</v>
      </c>
      <c r="O49" s="418" t="str" cm="1">
        <f t="array" ref="O49">SUMPRODUCT(--IFERROR(LEFT(O39:O48,FIND("/",O39:O48)-1),0)) &amp; "/" &amp; SUMPRODUCT(--IFERROR(MID(O39:O48,FIND("/",O39:O48)+1,10),0))</f>
        <v>24/8</v>
      </c>
      <c r="P49" s="419"/>
      <c r="Q49" s="76"/>
      <c r="R49" s="77"/>
      <c r="S49" s="77"/>
      <c r="T49" s="77"/>
    </row>
    <row r="50" spans="1:36" ht="15.75" customHeight="1" thickBot="1">
      <c r="A50" s="565" t="s">
        <v>130</v>
      </c>
      <c r="B50" s="530"/>
      <c r="C50" s="414"/>
      <c r="D50" s="415"/>
      <c r="E50" s="420"/>
      <c r="F50" s="420"/>
      <c r="G50" s="421">
        <f>G49+G37</f>
        <v>23</v>
      </c>
      <c r="H50" s="421">
        <f>H49+H37</f>
        <v>690</v>
      </c>
      <c r="I50" s="418" t="str">
        <f>IFERROR(VALUE(LEFT(I37,FIND("/",I37)-1)),0) + IFERROR(VALUE(LEFT(I49,FIND("/",I49)-1)),0) &amp; "/" &amp; IFERROR(VALUE(MID(I37,FIND("/",I37)+1,10)),0) + IFERROR(VALUE(MID(I49,FIND("/",I49)+1,10)),0)</f>
        <v>44/10</v>
      </c>
      <c r="J50" s="418" t="str">
        <f>IFERROR(VALUE(LEFT(J37,FIND("/",J37)-1)),0) + IFERROR(VALUE(LEFT(J49,FIND("/",J49)-1)),0) &amp; "/" &amp; IFERROR(VALUE(MID(J37,FIND("/",J37)+1,10)),0) + IFERROR(VALUE(MID(J49,FIND("/",J49)+1,10)),0)</f>
        <v>24/8</v>
      </c>
      <c r="K50" s="418" t="str">
        <f>IFERROR(VALUE(LEFT(K37,FIND("/",K37)-1)),0) + IFERROR(VALUE(LEFT(K49,FIND("/",K49)-1)),0) &amp; "/" &amp; IFERROR(VALUE(MID(K37,FIND("/",K37)+1,10)),0) + IFERROR(VALUE(MID(K49,FIND("/",K49)+1,10)),0)</f>
        <v>0/0</v>
      </c>
      <c r="L50" s="418" t="str">
        <f>IFERROR(VALUE(LEFT(L37,FIND("/",L37)-1)),0) + IFERROR(VALUE(LEFT(L49,FIND("/",L49)-1)),0) &amp; "/" &amp; IFERROR(VALUE(MID(L37,FIND("/",L37)+1,10)),0) + IFERROR(VALUE(MID(L49,FIND("/",L49)+1,10)),0)</f>
        <v>20/2</v>
      </c>
      <c r="M50" s="421">
        <f t="shared" ref="M50" si="24">M49+M37</f>
        <v>636</v>
      </c>
      <c r="N50" s="418" t="str">
        <f>IFERROR(VALUE(LEFT(N37,FIND("/",N37)-1)),0) + IFERROR(VALUE(LEFT(N49,FIND("/",N49)-1)),0) &amp; "/" &amp; IFERROR(VALUE(MID(N37,FIND("/",N37)+1,10)),0) + IFERROR(VALUE(MID(N49,FIND("/",N49)+1,10)),0)</f>
        <v>20/2</v>
      </c>
      <c r="O50" s="418" t="str">
        <f>IFERROR(VALUE(LEFT(O37,FIND("/",O37)-1)),0) + IFERROR(VALUE(LEFT(O49,FIND("/",O49)-1)),0) &amp; "/" &amp; IFERROR(VALUE(MID(O37,FIND("/",O37)+1,10)),0) + IFERROR(VALUE(MID(O49,FIND("/",O49)+1,10)),0)</f>
        <v>24/8</v>
      </c>
      <c r="P50" s="419"/>
      <c r="Q50" s="76"/>
      <c r="R50" s="77"/>
      <c r="S50" s="77"/>
      <c r="T50" s="77"/>
    </row>
    <row r="51" spans="1:36" ht="15.75" customHeight="1" thickBot="1">
      <c r="A51" s="566" t="s">
        <v>131</v>
      </c>
      <c r="B51" s="533"/>
      <c r="C51" s="410"/>
      <c r="D51" s="411"/>
      <c r="E51" s="412"/>
      <c r="F51" s="412"/>
      <c r="G51" s="413">
        <f t="shared" ref="G51:M51" si="25">G50+G31</f>
        <v>90</v>
      </c>
      <c r="H51" s="413">
        <f t="shared" si="25"/>
        <v>2700</v>
      </c>
      <c r="I51" s="418" t="str">
        <f>IFERROR(VALUE(LEFT(I31,FIND("/",I31)-1)),0) + IFERROR(VALUE(LEFT(I50,FIND("/",I50)-1)),0) &amp; "/" &amp; IFERROR(VALUE(MID(I31,FIND("/",I31)+1,10)),0) + IFERROR(VALUE(MID(I50,FIND("/",I50)+1,10)),0)</f>
        <v>90/24</v>
      </c>
      <c r="J51" s="418" t="str">
        <f t="shared" ref="J51:O51" si="26">IFERROR(VALUE(LEFT(J31,FIND("/",J31)-1)),0) + IFERROR(VALUE(LEFT(J50,FIND("/",J50)-1)),0) &amp; "/" &amp; IFERROR(VALUE(MID(J31,FIND("/",J31)+1,10)),0) + IFERROR(VALUE(MID(J50,FIND("/",J50)+1,10)),0)</f>
        <v>52/12</v>
      </c>
      <c r="K51" s="418" t="str">
        <f t="shared" si="26"/>
        <v>0/0</v>
      </c>
      <c r="L51" s="418" t="str">
        <f t="shared" si="26"/>
        <v>38/12</v>
      </c>
      <c r="M51" s="413">
        <f t="shared" si="25"/>
        <v>2586</v>
      </c>
      <c r="N51" s="418" t="str">
        <f t="shared" si="26"/>
        <v>48/12</v>
      </c>
      <c r="O51" s="418" t="str">
        <f t="shared" si="26"/>
        <v>42/12</v>
      </c>
      <c r="P51" s="274"/>
      <c r="Q51" s="13"/>
      <c r="R51" s="13"/>
      <c r="S51" s="244"/>
      <c r="T51" s="244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 ht="15.75" customHeight="1" thickBot="1">
      <c r="A52" s="555" t="s">
        <v>186</v>
      </c>
      <c r="B52" s="529"/>
      <c r="C52" s="51"/>
      <c r="D52" s="51"/>
      <c r="E52" s="245"/>
      <c r="F52" s="245"/>
      <c r="G52" s="245"/>
      <c r="H52" s="245"/>
      <c r="I52" s="245"/>
      <c r="J52" s="245"/>
      <c r="K52" s="245"/>
      <c r="L52" s="245"/>
      <c r="M52" s="245"/>
      <c r="N52" s="152" t="str">
        <f>N51</f>
        <v>48/12</v>
      </c>
      <c r="O52" s="293" t="str">
        <f>O51</f>
        <v>42/12</v>
      </c>
      <c r="P52" s="74"/>
      <c r="Q52" s="76"/>
      <c r="R52" s="77"/>
      <c r="S52" s="77"/>
      <c r="T52" s="77"/>
    </row>
    <row r="53" spans="1:36" ht="15.75" customHeight="1" thickBot="1">
      <c r="A53" s="555" t="s">
        <v>133</v>
      </c>
      <c r="B53" s="529"/>
      <c r="C53" s="242"/>
      <c r="D53" s="242"/>
      <c r="E53" s="245"/>
      <c r="F53" s="245"/>
      <c r="G53" s="245"/>
      <c r="H53" s="245"/>
      <c r="I53" s="245"/>
      <c r="J53" s="245"/>
      <c r="K53" s="245"/>
      <c r="L53" s="245"/>
      <c r="M53" s="245"/>
      <c r="N53" s="74">
        <v>4</v>
      </c>
      <c r="O53" s="267">
        <v>4</v>
      </c>
      <c r="P53" s="74">
        <v>2</v>
      </c>
    </row>
    <row r="54" spans="1:36" ht="15.75" customHeight="1" thickBot="1">
      <c r="A54" s="555" t="s">
        <v>134</v>
      </c>
      <c r="B54" s="529"/>
      <c r="C54" s="243"/>
      <c r="D54" s="243"/>
      <c r="E54" s="245"/>
      <c r="F54" s="245"/>
      <c r="G54" s="245"/>
      <c r="H54" s="245"/>
      <c r="I54" s="245"/>
      <c r="J54" s="245"/>
      <c r="K54" s="245"/>
      <c r="L54" s="245"/>
      <c r="M54" s="245"/>
      <c r="N54" s="122">
        <v>4</v>
      </c>
      <c r="O54" s="270">
        <v>2</v>
      </c>
      <c r="P54" s="74">
        <v>2</v>
      </c>
    </row>
    <row r="55" spans="1:36" ht="15.75" customHeight="1" thickBot="1">
      <c r="A55" s="555" t="s">
        <v>135</v>
      </c>
      <c r="B55" s="529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174"/>
      <c r="O55" s="271"/>
      <c r="P55" s="74"/>
    </row>
    <row r="56" spans="1:36" ht="15.75" customHeight="1" thickBot="1">
      <c r="A56" s="556" t="s">
        <v>136</v>
      </c>
      <c r="B56" s="548"/>
      <c r="C56" s="245"/>
      <c r="D56" s="245"/>
      <c r="E56" s="246"/>
      <c r="F56" s="246"/>
      <c r="G56" s="246"/>
      <c r="H56" s="246"/>
      <c r="I56" s="246"/>
      <c r="J56" s="246"/>
      <c r="K56" s="246"/>
      <c r="L56" s="246"/>
      <c r="M56" s="246"/>
      <c r="N56" s="177"/>
      <c r="O56" s="251">
        <v>1</v>
      </c>
      <c r="P56" s="74"/>
    </row>
    <row r="57" spans="1:36" ht="15.75" customHeight="1" thickBot="1">
      <c r="A57" s="557" t="s">
        <v>137</v>
      </c>
      <c r="B57" s="529"/>
      <c r="C57" s="245"/>
      <c r="D57" s="245"/>
      <c r="E57" s="247"/>
      <c r="F57" s="247"/>
      <c r="G57" s="247"/>
      <c r="H57" s="247"/>
      <c r="I57" s="247"/>
      <c r="J57" s="247"/>
      <c r="K57" s="247"/>
      <c r="L57" s="247"/>
      <c r="M57" s="247"/>
      <c r="N57" s="581" t="s">
        <v>138</v>
      </c>
      <c r="O57" s="519"/>
      <c r="P57" s="248">
        <f>G31/G51*100</f>
        <v>74.444444444444443</v>
      </c>
      <c r="Q57" s="180"/>
    </row>
    <row r="58" spans="1:36" ht="15.75" customHeight="1">
      <c r="A58" s="181"/>
      <c r="B58" s="181"/>
      <c r="C58" s="184"/>
      <c r="D58" s="184"/>
      <c r="E58" s="181"/>
      <c r="F58" s="181"/>
      <c r="G58" s="181"/>
      <c r="H58" s="181"/>
      <c r="I58" s="181"/>
      <c r="J58" s="181"/>
      <c r="K58" s="181"/>
      <c r="L58" s="181"/>
      <c r="M58" s="181"/>
      <c r="N58" s="560" t="s">
        <v>139</v>
      </c>
      <c r="O58" s="536"/>
      <c r="P58" s="182">
        <f>100-P57</f>
        <v>25.555555555555557</v>
      </c>
    </row>
    <row r="59" spans="1:36" ht="15.75" customHeight="1">
      <c r="C59" s="184"/>
      <c r="D59" s="184"/>
      <c r="P59" s="183"/>
    </row>
    <row r="60" spans="1:36" ht="15.75" customHeight="1">
      <c r="B60" s="184"/>
      <c r="C60" s="249"/>
      <c r="D60" s="249"/>
      <c r="E60" s="184"/>
      <c r="F60" s="184"/>
      <c r="G60" s="184"/>
      <c r="H60" s="184"/>
      <c r="I60" s="184"/>
      <c r="J60" s="184"/>
      <c r="K60" s="184"/>
      <c r="P60" s="183"/>
    </row>
    <row r="61" spans="1:36" ht="15.75" customHeight="1">
      <c r="B61" s="184" t="s">
        <v>190</v>
      </c>
      <c r="C61" s="181"/>
      <c r="D61" s="181"/>
      <c r="E61" s="185"/>
      <c r="F61" s="185"/>
      <c r="G61" s="185"/>
      <c r="H61" s="184"/>
      <c r="I61" s="184" t="s">
        <v>191</v>
      </c>
      <c r="J61" s="184"/>
      <c r="K61" s="184"/>
      <c r="P61" s="183"/>
    </row>
    <row r="62" spans="1:36" s="365" customFormat="1" ht="15.75" customHeight="1">
      <c r="B62" s="366"/>
      <c r="C62" s="181"/>
      <c r="D62" s="181"/>
      <c r="E62" s="676"/>
      <c r="F62" s="676"/>
      <c r="G62" s="676"/>
      <c r="H62" s="366"/>
      <c r="I62" s="366"/>
      <c r="J62" s="366"/>
      <c r="K62" s="366"/>
      <c r="P62" s="183"/>
    </row>
    <row r="63" spans="1:36" s="365" customFormat="1" ht="15.75" customHeight="1">
      <c r="B63" s="366" t="s">
        <v>231</v>
      </c>
      <c r="C63" s="181"/>
      <c r="D63" s="181"/>
      <c r="E63" s="676"/>
      <c r="F63" s="676"/>
      <c r="G63" s="676"/>
      <c r="H63" s="677" t="s">
        <v>232</v>
      </c>
      <c r="I63" s="366"/>
      <c r="J63" s="366"/>
      <c r="K63" s="366"/>
      <c r="P63" s="183"/>
    </row>
    <row r="64" spans="1:36" ht="15.75" customHeight="1">
      <c r="H64" s="554"/>
      <c r="I64" s="554"/>
      <c r="P64" s="183"/>
    </row>
    <row r="65" spans="1:36" ht="15.75" customHeight="1">
      <c r="B65" s="184" t="s">
        <v>187</v>
      </c>
      <c r="C65" s="184"/>
      <c r="D65" s="184"/>
      <c r="E65" s="185"/>
      <c r="F65" s="185"/>
      <c r="G65" s="563" t="s">
        <v>188</v>
      </c>
      <c r="H65" s="554"/>
      <c r="I65" s="554"/>
      <c r="J65" s="184"/>
      <c r="K65" s="184"/>
      <c r="P65" s="183"/>
    </row>
    <row r="66" spans="1:36" ht="15.75" customHeight="1">
      <c r="C66" s="184"/>
      <c r="D66" s="561"/>
      <c r="E66" s="562"/>
      <c r="F66" s="562"/>
      <c r="G66" s="562"/>
      <c r="P66" s="183"/>
    </row>
    <row r="67" spans="1:36" ht="15.75" customHeight="1">
      <c r="B67" s="184" t="s">
        <v>189</v>
      </c>
      <c r="E67" s="185"/>
      <c r="F67" s="185"/>
      <c r="G67" s="563" t="s">
        <v>188</v>
      </c>
      <c r="H67" s="554"/>
      <c r="I67" s="554"/>
      <c r="J67" s="184"/>
      <c r="K67" s="184"/>
      <c r="P67" s="183"/>
    </row>
    <row r="68" spans="1:36" ht="15.75" customHeight="1">
      <c r="B68" s="186"/>
      <c r="C68" s="184"/>
      <c r="D68" s="561"/>
      <c r="E68" s="562"/>
      <c r="F68" s="562"/>
      <c r="G68" s="562"/>
      <c r="H68" s="187"/>
      <c r="I68" s="187"/>
      <c r="J68" s="187"/>
      <c r="K68" s="187"/>
      <c r="L68" s="188"/>
      <c r="M68" s="188"/>
      <c r="P68" s="183"/>
    </row>
    <row r="69" spans="1:36" ht="15.75" customHeight="1">
      <c r="A69" s="7"/>
      <c r="B69" s="170"/>
      <c r="C69" s="170"/>
      <c r="D69" s="170"/>
      <c r="E69" s="190"/>
      <c r="F69" s="189"/>
      <c r="G69" s="189"/>
      <c r="H69" s="189"/>
      <c r="I69" s="170"/>
      <c r="J69" s="170"/>
      <c r="K69" s="170"/>
      <c r="L69" s="170"/>
      <c r="M69" s="170"/>
      <c r="N69" s="170"/>
      <c r="O69" s="170"/>
      <c r="P69" s="191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70"/>
      <c r="AE69" s="170"/>
      <c r="AF69" s="170"/>
      <c r="AG69" s="170"/>
      <c r="AH69" s="170"/>
      <c r="AI69" s="170"/>
      <c r="AJ69" s="170"/>
    </row>
    <row r="70" spans="1:36" ht="15.75" customHeight="1"/>
    <row r="71" spans="1:36" ht="15.75" customHeight="1"/>
    <row r="72" spans="1:36" ht="15.75" customHeight="1"/>
    <row r="73" spans="1:36" ht="15.75" customHeight="1"/>
    <row r="74" spans="1:36" ht="15.75" customHeight="1"/>
    <row r="75" spans="1:36" ht="15.75" customHeight="1"/>
    <row r="76" spans="1:36" ht="15.75" customHeight="1"/>
    <row r="77" spans="1:36" ht="15.75" customHeight="1"/>
    <row r="78" spans="1:36" ht="15.75" customHeight="1"/>
    <row r="79" spans="1:36" ht="15.75" customHeight="1"/>
    <row r="80" spans="1:36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</sheetData>
  <mergeCells count="139">
    <mergeCell ref="K47:K48"/>
    <mergeCell ref="L47:L48"/>
    <mergeCell ref="M47:M48"/>
    <mergeCell ref="N47:N48"/>
    <mergeCell ref="O47:O48"/>
    <mergeCell ref="P47:P48"/>
    <mergeCell ref="A47:A48"/>
    <mergeCell ref="C47:C48"/>
    <mergeCell ref="D47:D48"/>
    <mergeCell ref="E47:E48"/>
    <mergeCell ref="F47:F48"/>
    <mergeCell ref="G47:G48"/>
    <mergeCell ref="H47:H48"/>
    <mergeCell ref="I47:I48"/>
    <mergeCell ref="J47:J48"/>
    <mergeCell ref="O43:O44"/>
    <mergeCell ref="P43:P44"/>
    <mergeCell ref="A45:A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  <mergeCell ref="O45:O46"/>
    <mergeCell ref="P45:P46"/>
    <mergeCell ref="A43:A44"/>
    <mergeCell ref="C43:C44"/>
    <mergeCell ref="D43:D44"/>
    <mergeCell ref="E43:E44"/>
    <mergeCell ref="F43:F44"/>
    <mergeCell ref="G43:G44"/>
    <mergeCell ref="H43:H44"/>
    <mergeCell ref="I43:I44"/>
    <mergeCell ref="J43:J44"/>
    <mergeCell ref="L39:L40"/>
    <mergeCell ref="M39:M40"/>
    <mergeCell ref="N39:N40"/>
    <mergeCell ref="J39:J40"/>
    <mergeCell ref="K39:K40"/>
    <mergeCell ref="K43:K44"/>
    <mergeCell ref="L43:L44"/>
    <mergeCell ref="M43:M44"/>
    <mergeCell ref="N43:N44"/>
    <mergeCell ref="K41:K42"/>
    <mergeCell ref="L41:L42"/>
    <mergeCell ref="M41:M42"/>
    <mergeCell ref="N41:N42"/>
    <mergeCell ref="O41:O42"/>
    <mergeCell ref="P41:P42"/>
    <mergeCell ref="C39:C40"/>
    <mergeCell ref="F39:F40"/>
    <mergeCell ref="D39:D40"/>
    <mergeCell ref="E39:E40"/>
    <mergeCell ref="G39:G40"/>
    <mergeCell ref="H39:H40"/>
    <mergeCell ref="I39:I40"/>
    <mergeCell ref="A41:A42"/>
    <mergeCell ref="C41:C42"/>
    <mergeCell ref="D41:D42"/>
    <mergeCell ref="E41:E42"/>
    <mergeCell ref="F41:F42"/>
    <mergeCell ref="G41:G42"/>
    <mergeCell ref="H41:H42"/>
    <mergeCell ref="I41:I42"/>
    <mergeCell ref="J41:J42"/>
    <mergeCell ref="E34:E36"/>
    <mergeCell ref="F34:F36"/>
    <mergeCell ref="G34:G36"/>
    <mergeCell ref="H34:H36"/>
    <mergeCell ref="I34:I36"/>
    <mergeCell ref="J34:J36"/>
    <mergeCell ref="K34:K36"/>
    <mergeCell ref="O39:O40"/>
    <mergeCell ref="P39:P40"/>
    <mergeCell ref="L4:L7"/>
    <mergeCell ref="E4:E7"/>
    <mergeCell ref="F4:F7"/>
    <mergeCell ref="N4:O4"/>
    <mergeCell ref="N6:P6"/>
    <mergeCell ref="A9:P9"/>
    <mergeCell ref="A10:P10"/>
    <mergeCell ref="A13:P13"/>
    <mergeCell ref="A22:P22"/>
    <mergeCell ref="A12:B12"/>
    <mergeCell ref="A27:P27"/>
    <mergeCell ref="A30:F30"/>
    <mergeCell ref="A31:B31"/>
    <mergeCell ref="A34:A36"/>
    <mergeCell ref="A39:A40"/>
    <mergeCell ref="A1:P1"/>
    <mergeCell ref="A2:A7"/>
    <mergeCell ref="B2:B7"/>
    <mergeCell ref="C2:F2"/>
    <mergeCell ref="H2:M2"/>
    <mergeCell ref="N2:P3"/>
    <mergeCell ref="E3:F3"/>
    <mergeCell ref="C3:C7"/>
    <mergeCell ref="D3:D7"/>
    <mergeCell ref="G2:G7"/>
    <mergeCell ref="H3:H7"/>
    <mergeCell ref="I3:L3"/>
    <mergeCell ref="M3:M7"/>
    <mergeCell ref="I4:I7"/>
    <mergeCell ref="J4:J7"/>
    <mergeCell ref="K4:K7"/>
    <mergeCell ref="L34:L36"/>
    <mergeCell ref="M34:M36"/>
    <mergeCell ref="N34:N36"/>
    <mergeCell ref="D68:G68"/>
    <mergeCell ref="A54:B54"/>
    <mergeCell ref="A55:B55"/>
    <mergeCell ref="A56:B56"/>
    <mergeCell ref="A57:B57"/>
    <mergeCell ref="A32:P32"/>
    <mergeCell ref="A33:P33"/>
    <mergeCell ref="N57:O57"/>
    <mergeCell ref="N58:O58"/>
    <mergeCell ref="H64:I64"/>
    <mergeCell ref="G65:I65"/>
    <mergeCell ref="D66:G66"/>
    <mergeCell ref="G67:I67"/>
    <mergeCell ref="A37:B37"/>
    <mergeCell ref="A38:P38"/>
    <mergeCell ref="A49:B49"/>
    <mergeCell ref="A50:B50"/>
    <mergeCell ref="A51:B51"/>
    <mergeCell ref="A52:B52"/>
    <mergeCell ref="A53:B53"/>
    <mergeCell ref="O34:O36"/>
    <mergeCell ref="P34:P36"/>
    <mergeCell ref="D34:D36"/>
    <mergeCell ref="C34:C36"/>
  </mergeCells>
  <phoneticPr fontId="15" type="noConversion"/>
  <pageMargins left="0.78740157480314965" right="0.78740157480314965" top="1.0629921259842521" bottom="0.47244094488188981" header="0" footer="0"/>
  <pageSetup paperSize="9" scale="74" fitToHeight="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Титул ЗО</vt:lpstr>
      <vt:lpstr>План денна</vt:lpstr>
      <vt:lpstr>Семестровка</vt:lpstr>
      <vt:lpstr>План ЗО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Андрей</cp:lastModifiedBy>
  <cp:lastPrinted>2025-09-16T09:54:25Z</cp:lastPrinted>
  <dcterms:created xsi:type="dcterms:W3CDTF">2018-09-25T13:00:18Z</dcterms:created>
  <dcterms:modified xsi:type="dcterms:W3CDTF">2026-04-16T11:09:49Z</dcterms:modified>
</cp:coreProperties>
</file>